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SO 001_Ostatní" sheetId="1" r:id="rId1"/>
    <sheet name="SO 001_Vedlejší" sheetId="2" r:id="rId2"/>
    <sheet name="SO 002" sheetId="3" r:id="rId3"/>
    <sheet name="SO 101" sheetId="4" r:id="rId4"/>
    <sheet name="SO 181" sheetId="5" r:id="rId5"/>
  </sheets>
  <definedNames/>
  <calcPr/>
  <webPublishing/>
</workbook>
</file>

<file path=xl/sharedStrings.xml><?xml version="1.0" encoding="utf-8"?>
<sst xmlns="http://schemas.openxmlformats.org/spreadsheetml/2006/main" count="1835" uniqueCount="543">
  <si>
    <t>ASPE10</t>
  </si>
  <si>
    <t>S</t>
  </si>
  <si>
    <t>Soupis prací objektu</t>
  </si>
  <si>
    <t xml:space="preserve">Stavba: </t>
  </si>
  <si>
    <t>21023</t>
  </si>
  <si>
    <t>III/0478 Komořany, most 0478 - 1</t>
  </si>
  <si>
    <t>O</t>
  </si>
  <si>
    <t>Objekt:</t>
  </si>
  <si>
    <t>SO 001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</si>
  <si>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</si>
  <si>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</si>
  <si>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</si>
  <si>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</si>
  <si>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</si>
  <si>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</si>
  <si>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</si>
  <si>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</si>
  <si>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</si>
  <si>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</si>
  <si>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</si>
  <si>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</si>
  <si>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</si>
  <si>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</si>
  <si>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</si>
  <si>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</si>
  <si>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</si>
  <si>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</si>
  <si>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</si>
  <si>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</si>
  <si>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</si>
  <si>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</si>
  <si>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</si>
  <si>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</si>
  <si>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</si>
  <si>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</si>
  <si>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</si>
  <si>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</si>
  <si>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</si>
  <si>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</si>
  <si>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</si>
  <si>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</si>
  <si>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</si>
  <si>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</si>
  <si>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</si>
  <si>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</si>
  <si>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</si>
  <si>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</si>
  <si>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</si>
  <si>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</si>
  <si>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</si>
  <si>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</si>
  <si>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</si>
  <si>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</si>
  <si>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</si>
  <si>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</si>
  <si>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</si>
  <si>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</si>
  <si>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</si>
  <si>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</si>
  <si>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</si>
  <si>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</si>
  <si>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</si>
  <si>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</si>
  <si>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00002</t>
  </si>
  <si>
    <t>R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</si>
  <si>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</si>
  <si>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</si>
  <si>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</si>
  <si>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</si>
  <si>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</si>
  <si>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</si>
  <si>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</si>
  <si>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</si>
  <si>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</si>
  <si>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</si>
  <si>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</si>
  <si>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vč. vložení do BMS</t>
  </si>
  <si>
    <t>7</t>
  </si>
  <si>
    <t>00011</t>
  </si>
  <si>
    <t>Ohlašování pohybu třetích osob na staveništi - popsáno v obchodních podmínkách</t>
  </si>
  <si>
    <t>8</t>
  </si>
  <si>
    <t>00012</t>
  </si>
  <si>
    <t>Mostní listy - popsáno v projektové dokumentaci</t>
  </si>
  <si>
    <t>00014</t>
  </si>
  <si>
    <t>Zajištění provedení a výstupů veškerých zkoušek a revizí - popsáno v obchodních podmínkách, technických podmínkách a normách ČSN</t>
  </si>
  <si>
    <t>00016</t>
  </si>
  <si>
    <t>Výpočet hluku ze stavební činnosti - popsáno v projektové dokumentaci a ve vyhlášce č. 272/2011</t>
  </si>
  <si>
    <t>11</t>
  </si>
  <si>
    <t>00017</t>
  </si>
  <si>
    <t>Havarijní, povodňový plán - popsáno v projektové dokumentaci a ve vyhl. č. 24/2011 Sb.</t>
  </si>
  <si>
    <t>12</t>
  </si>
  <si>
    <t>00018</t>
  </si>
  <si>
    <t>Návrh technologického postupu prací - popsáno v obchodních podmínkách</t>
  </si>
  <si>
    <t>SO 002</t>
  </si>
  <si>
    <t>Demolice</t>
  </si>
  <si>
    <t>014102</t>
  </si>
  <si>
    <t>a</t>
  </si>
  <si>
    <t>POPLATKY ZA SKLÁDKU</t>
  </si>
  <si>
    <t>T</t>
  </si>
  <si>
    <t>poplatky za skládku zemin</t>
  </si>
  <si>
    <t>131738 365,4*2=730,800 [A] 
113328 65,046*2=130,092 [B] 
Celkem: A+B=860,892 [C]</t>
  </si>
  <si>
    <t>zahrnuje veškeré poplatky provozovateli skládky související s uložením odpadu na skládce.</t>
  </si>
  <si>
    <t>b</t>
  </si>
  <si>
    <t>poplatky za skládku betonu, železobetonu a kamene</t>
  </si>
  <si>
    <t>966168 31,358*2,5=78,395 [A] 
966158 15,99*2,5=39,975 [B] 
966138 10,213*2,5=25,533 [C] 
966372 0,64*9*2,5=14,400 [D] 
966346 0,2*8*2,5=4,000 [E] 
113524 silniční obruby: 20*0,15*0,25*2,5=1,875 [I] 
             chodníkové obruby: 18*0,05*0,2*2,5=0,450 [J] 
113178 2,508*2,5=6,270 [G] 
Celkem: A+B+C+D+E+I+J+G=170,898 [K]</t>
  </si>
  <si>
    <t>014112</t>
  </si>
  <si>
    <t>POPLATKY ZA SKLÁDKU TYP S-IO (INERTNÍ ODPAD)</t>
  </si>
  <si>
    <t>poplatek za skládku vrstev s asfaltovým pojivem, recyklátu dle položky 113338, 2,4 tuny/m3</t>
  </si>
  <si>
    <t>113338 50,817*2,4=121,961 [A]</t>
  </si>
  <si>
    <t>014132</t>
  </si>
  <si>
    <t>POPLATKY ZA SKLÁDKU TYP S-NO (NEBEZPEČNÝ ODPAD)</t>
  </si>
  <si>
    <t>0,05*50,817*2,4=6,098 [A]</t>
  </si>
  <si>
    <t>Zemní práce</t>
  </si>
  <si>
    <t>113178</t>
  </si>
  <si>
    <t>ODSTRAN KRYTU ZPEVNĚNÝCH PLOCH Z DLAŽEB KOSTEK, ODVOZ DO 20KM</t>
  </si>
  <si>
    <t>M3</t>
  </si>
  <si>
    <t>odstranění zámkové dlažby stávajícího chodníku</t>
  </si>
  <si>
    <t>1,65*0,08*19=2,508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</si>
  <si>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</si>
  <si>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</si>
  <si>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</si>
  <si>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odstranění nezpevněných vozovkových vrstev</t>
  </si>
  <si>
    <t>etapa 1 - hlavní trasa 8,4*0,2*21,7=36,456 [A] 
etapa 1 - sjezd vlevo 4,1*0,2*6=4,920 [B] 
etapa 2 6,5*0,2*18=23,400 [C] 
mimo ŽB rám -8*0,2*3,75=-6,000 [D] 
odstranění podkladu chodníku, včetně původního lože 1,65*0,2*19=6,270 [E] 
Celkem: A+B+C+D+E=65,046 [F]</t>
  </si>
  <si>
    <t>113338</t>
  </si>
  <si>
    <t>ODSTRAN PODKL ZPEVNĚNÝCH PLOCH S ASFALT POJIVEM, ODVOZ DO 20KM</t>
  </si>
  <si>
    <t>odstranění podkladních vrstev s asfaltovým pojivem, odvoz na skládku</t>
  </si>
  <si>
    <t>etapa 1 - hlavní trasa 8,4*0,15*22,7=28,602 [A] 
etapa 1 - sjezd vlevo 4,1*0,15*6=3,690 [B] 
etapa 2 6,5*0,15*19=18,525 [C] 
Celkem: A+B+C=50,817 [D]</t>
  </si>
  <si>
    <t>113524</t>
  </si>
  <si>
    <t>ODSTRANĚNÍ CHODNÍKOVÝCH A SILNIČNÍCH OBRUBNÍKŮ BETONOVÝCH, ODVOZ DO 5KM</t>
  </si>
  <si>
    <t>M</t>
  </si>
  <si>
    <t>odstranění stávajících silničních obrubníků na pravé straně a chodníkových obrubníků na levé straně, včetně vybourání lože</t>
  </si>
  <si>
    <t>silniční obruby 20=20,000 [A] 
chodníkové obruby 18=18,000 [B] 
Celkem: A+B=38,000 [C]</t>
  </si>
  <si>
    <t>11352B</t>
  </si>
  <si>
    <t>ODSTRANĚNÍ CHODNÍKOVÝCH A SILNIČNÍCH OBRUBNÍKŮ BETONOVÝCH - DOPRAVA</t>
  </si>
  <si>
    <t>tkm</t>
  </si>
  <si>
    <t>odstranění stávajících silničních obrubníků na pravé straně a chodníkových obrubníků na levé straně včetně vybourání lože</t>
  </si>
  <si>
    <t>silniční obrubníky: 20*0,15*0,25*2,5*15=28,125 [A] 
chodníkové obrubníky: 18*0,05*0,2*2,5*15=6,750 [B] 
Celkem: A+B=34,875 [C]</t>
  </si>
  <si>
    <t>Položka zahrnuje samostatnou dopravu suti a vybouraných hmot. Množství se určí jako součin hmotnosti [t] a požadované vzdálenosti [km].</t>
  </si>
  <si>
    <t>11372</t>
  </si>
  <si>
    <t>FRÉZOVÁNÍ ZPEVNĚNÝCH PLOCH ASFALTOVÝCH</t>
  </si>
  <si>
    <t>včetně odvozu a likvidace v režii zhotovitele  
frézování horních 10 cm stávající vozovky, zatřízení do třídy ZAS-T1, nebo T2,</t>
  </si>
  <si>
    <t>etapa 1 - hlavní trasa 8,4*0,1*23,7=19,908 [A] 
etapa 1 - sjezd vlevo 4,1*0,1*6=2,460 [B] 
etapa 2 6,5*0,1*20=13,000 [C] 
Celkem: A+B+C=35,368 [D]</t>
  </si>
  <si>
    <t>Položka zahrnuje veškerou manipulaci s vybouranou sutí a s vybouranými hmotami vč. uložení na skládku. Nezahrnuje poplatek za skládku.</t>
  </si>
  <si>
    <t>12110</t>
  </si>
  <si>
    <t>SEJMUTÍ ORNICE NEBO LESNÍ PŮDY</t>
  </si>
  <si>
    <t>sejmutí kulturních vrstev v místě stavby  
odvoz na mezideponii</t>
  </si>
  <si>
    <t>na levé straně 6,4*0,15*17,5=16,800 [A] 
na pravé straně 7*0,15*2=2,100 [B] 
Celkem: A+B=18,900 [C]</t>
  </si>
  <si>
    <t>položka zahrnuje sejmutí ornice bez ohledu na tloušťku vrstvy a její vodorovnou dopravu  
nezahrnuje uložení na trvalou skládku</t>
  </si>
  <si>
    <t>131738</t>
  </si>
  <si>
    <t>HLOUBENÍ JAM ZAPAŽ I NEPAŽ TŘ. I, ODVOZ DO 20KM</t>
  </si>
  <si>
    <t>hloubení stavebních jam pro jednotlivé etapy, včetně odvozu a uložení na skládku</t>
  </si>
  <si>
    <t>etapa 1 16*1,8*8=230,400 [A] 
etapa 2 15*1,8*5=135,000 [B] 
Celkem: A+B=365,400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</si>
  <si>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</si>
  <si>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</si>
  <si>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17120</t>
  </si>
  <si>
    <t>ULOŽENÍ SYPANINY DO NÁSYPŮ A NA SKLÁDKY BEZ ZHUTNĚNÍ</t>
  </si>
  <si>
    <t>uložení materiálu na trvalou skládku, skládkovné součástí vlastní položky</t>
  </si>
  <si>
    <t>014102 a 430,446=430,446 [A] 
014102 b 75,239=75,239 [B] 
014112  50,817=50,817 [C] 
Celkem: A+B+C=556,502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</si>
  <si>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</si>
  <si>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14</t>
  </si>
  <si>
    <t>uložení materiálu na dočasnou skládku pro opětovné využití (mezideponie)</t>
  </si>
  <si>
    <t>12110 18,9=18,900 [A]</t>
  </si>
  <si>
    <t>Ostatní konstrukce a práce</t>
  </si>
  <si>
    <t>15</t>
  </si>
  <si>
    <t>9112A3</t>
  </si>
  <si>
    <t>ZÁBRADLÍ MOSTNÍ S VODOR MADLY - DEMONTÁŽ S PŘESUNEM</t>
  </si>
  <si>
    <t>demontáž stávajícího zábradlí na pravé straně,  
odvoz a likvidace v režii zhotovitele</t>
  </si>
  <si>
    <t>položka zahrnuje:  
- demontáž a odstranění zařízení  
- jeho odvoz na předepsané místo</t>
  </si>
  <si>
    <t>16</t>
  </si>
  <si>
    <t>911CA3</t>
  </si>
  <si>
    <t>SVODIDLO BETON, ÚROVEŇ ZADRŽ N2 VÝŠ 0,8M - DEMONTÁŽ S PŘESUNEM</t>
  </si>
  <si>
    <t>demontáž stávajících svodidel v místě stavby, odvoz na cestmistrovství Slavkov u Brna</t>
  </si>
  <si>
    <t>17</t>
  </si>
  <si>
    <t>916153</t>
  </si>
  <si>
    <t>SEMAFOROVÁ PŘENOSNÁ SOUPRAVA - DEMONTÁŽ</t>
  </si>
  <si>
    <t>KUS</t>
  </si>
  <si>
    <t>demontáž stávající semaforové soustavy v místě stavby, odvoz na cestmistrovství Slavkov u Brna</t>
  </si>
  <si>
    <t>Položka zahrnuje odstranění, demontáž a odklizení zařízení s odvozem na předepsané místo</t>
  </si>
  <si>
    <t>18</t>
  </si>
  <si>
    <t>916353</t>
  </si>
  <si>
    <t>SMĚROVACÍ DESKY Z4 OBOUSTR S FÓLIÍ TŘ 1 - DEMONTÁŽ</t>
  </si>
  <si>
    <t>demontáž stávajících desek v místě stavby, odvoz na cestmistrovství Slavkov u Brna</t>
  </si>
  <si>
    <t>19</t>
  </si>
  <si>
    <t>919111</t>
  </si>
  <si>
    <t>ŘEZÁNÍ ASFALTOVÉHO KRYTU VOZOVEK TL DO 50MM</t>
  </si>
  <si>
    <t>zaříznutí obrusné vrsvy v místě napojení na stávající stav</t>
  </si>
  <si>
    <t>plocha křižovatky 27=27,000 [A] 
konec úseku 8,6=8,600 [B] 
u kostela  4=4,000 [C] 
Celkem: A+B+C=39,600 [D]</t>
  </si>
  <si>
    <t>položka zahrnuje řezání vozovkové vrstvy v předepsané tloušťce, včetně spotřeby vody</t>
  </si>
  <si>
    <t>20</t>
  </si>
  <si>
    <t>93725</t>
  </si>
  <si>
    <t>MOBILIÁŘ - KOŠE NA ODPADKY Z PLASTOVÝCH DÍLCŮ</t>
  </si>
  <si>
    <t>demontáž koše na odpadky na stávající dopravní značce a opětovná montáž</t>
  </si>
  <si>
    <t>21</t>
  </si>
  <si>
    <t>94490</t>
  </si>
  <si>
    <t>OCHRANNÁ KONSTRUKCE</t>
  </si>
  <si>
    <t>M2</t>
  </si>
  <si>
    <t>5*2=10,000 [A]</t>
  </si>
  <si>
    <t>Položka zahrnuje dovoz, montáž, údržbu, opotřebení (nájemné), demontáž, konzervaci, odvoz.</t>
  </si>
  <si>
    <t>22</t>
  </si>
  <si>
    <t>94890</t>
  </si>
  <si>
    <t>PODPĚRNÉ SKRUŽE - ZŘÍZENÍ A ODSTRANĚNÍ</t>
  </si>
  <si>
    <t>M3OP</t>
  </si>
  <si>
    <t>zřízení a odstranění podpěrné skruže pod pravou stranou mostu - ŽB rám, včetně pronájmu a pravidelné kontroly skruže</t>
  </si>
  <si>
    <t>8*1,1*2,6=22,880 [A]</t>
  </si>
  <si>
    <t>23</t>
  </si>
  <si>
    <t>966138</t>
  </si>
  <si>
    <t>BOURÁNÍ KONSTRUKCÍ Z KAMENE NA MC S ODVOZEM DO 20KM</t>
  </si>
  <si>
    <t>demolice stávající kamenné klenby, včetně základů do předepsané hloubky, včetně odvozu a uložení na skládku, při demolici je nutno postupovat velmi opatrně, vzhledem k havarijnímu stavu klenby a množství inženýrských sítí v blízkosti, případně ochranné konstrukce jsou věcí zhotovitele</t>
  </si>
  <si>
    <t>demolice klenby 4,3*0,35*4,5=6,773 [A] 
demolice základů klenby 2*4,3*0,4*1=3,440 [B] 
Celkem: A+B=10,213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</si>
  <si>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</si>
  <si>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24</t>
  </si>
  <si>
    <t>966158</t>
  </si>
  <si>
    <t>BOURÁNÍ KONSTRUKCÍ Z PROST BETONU S ODVOZEM DO 20KM</t>
  </si>
  <si>
    <t>demolice stávajícího zpevnění koryta pod mostem</t>
  </si>
  <si>
    <t>12,3*0,5*2,6=15,990 [A]</t>
  </si>
  <si>
    <t>25</t>
  </si>
  <si>
    <t>966168</t>
  </si>
  <si>
    <t>BOURÁNÍ KONSTRUKCÍ ZE ŽELEZOBETONU S ODVOZEM DO 20KM</t>
  </si>
  <si>
    <t>"bourání stávající pravé strany - ŽB rám, dle předepsaného rozsahu, včetně odvozu a uložení na skládku, včetně demolice napojení mezi klenbou a deskou  
demolice probíhá v těsné blízkosti plynovodu"</t>
  </si>
  <si>
    <t>NK 8*0,35*3,75=10,500 [A] 
zdi 2*8*0,55*1,1=9,680 [B] 
základy 2*8*1*0,4=6,400 [C] 
demolice napojení, vykázána odhadnutá plocha 1,2*3,5=4,200 [D] 
demolice římsy 4,2*0,55*0,25=0,578 [E] 
Celkem: A+B+C+D+E=31,358 [F]</t>
  </si>
  <si>
    <t>26</t>
  </si>
  <si>
    <t>966346</t>
  </si>
  <si>
    <t>BOURÁNÍ PROPUSTŮ Z TRUB DN DO 400MM</t>
  </si>
  <si>
    <t>vybourání částí stávající dešťové kanalizace, přepojené do nové šachty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</si>
  <si>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</si>
  <si>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27</t>
  </si>
  <si>
    <t>966372</t>
  </si>
  <si>
    <t>BOURÁNÍ PROPUSTŮ Z TRUB DN DO 1200MM</t>
  </si>
  <si>
    <t>vybourání částí stávající betonové trouby, nad propustkem se nachází kabel CETIN</t>
  </si>
  <si>
    <t>SO 101</t>
  </si>
  <si>
    <t>Zatrubnění mostu 0478-1</t>
  </si>
  <si>
    <t>014202</t>
  </si>
  <si>
    <t>POPLATKY ZA ZEMNÍK -ZEMINA</t>
  </si>
  <si>
    <t>nákup zeminy k ohumusování terénu po stavbě, zvětšení zelené plochy na pravé straně</t>
  </si>
  <si>
    <t>(26,588-18,9)*2=15,376 [A]</t>
  </si>
  <si>
    <t>zahrnuje veškeré poplatky majiteli zemníku související s nákupem zeminy (nikoliv s otvírkou zemníku)</t>
  </si>
  <si>
    <t>11512</t>
  </si>
  <si>
    <t>ČERPÁNÍ VODY DO 1000 L/MIN</t>
  </si>
  <si>
    <t>HOD</t>
  </si>
  <si>
    <t>čerpání vody ze stavebních jam, zejména před pokládkou trub a šachet, v době stavby se předpokládá uzavření přepadu z rybníku, položka čerpána se souhlasem investora dle sktuečnosti</t>
  </si>
  <si>
    <t>10*8=80,000 [A]</t>
  </si>
  <si>
    <t>Položka čerpání vody na povrchu zahrnuje i potrubí, pohotovost záložní čerpací soupravy a zřízení čerpací jímky. Součástí položky je také následná demontáž a likvidace těchto zařízení</t>
  </si>
  <si>
    <t>11524</t>
  </si>
  <si>
    <t>PŘEVEDENÍ VODY POTRUBÍM DN 400 NEBO ŽLABY R.O. DO 1,4M</t>
  </si>
  <si>
    <t>provizorní vedení dešťové kanalizace po dobu stavby, stávající trouba je zaústěna do otvoru klenby</t>
  </si>
  <si>
    <t>Položka převedení vody na povrchu zahrnuje zřízení, udržování a odstranění příslušného zařízení. Převedení vody se uvádí buď průměrem potrubí (DN) nebo délkou rozvinutého obvodu žlabu (r.o.).</t>
  </si>
  <si>
    <t>17581</t>
  </si>
  <si>
    <t>OBSYP POTRUBÍ A OBJEKTŮ Z NAKUPOVANÝCH MATERIÁLŮ</t>
  </si>
  <si>
    <t>obsyp potrubí z vhodné zeminy, včetně výběru a nákupu zeminy</t>
  </si>
  <si>
    <t>trouba DN 1200 3,9*1,4*3=16,380 [A] 
minus rozměr trouby -1,75*3=-5,250 [B] 
trouba DN 1000 mezi šachtami 7,5*1,4*21=220,500 [C] 
-1,32*21=-27,720 [D] 
trouby DN 400 1,8*1,1*4,5=8,910 [E] 
-0,32*4,5=-1,440 [F] 
Celkem: A+B+C+D+E+F=211,380 [G]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</si>
  <si>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</si>
  <si>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</si>
  <si>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</si>
  <si>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zhutnění pláně před provedením podsypu trouby</t>
  </si>
  <si>
    <t>trouby DN 1000 a 1200 3*26=78,000 [A] 
trouby DN 400 2,5*4,5=11,250 [B] 
Celkem: A+B=89,250 [C]</t>
  </si>
  <si>
    <t>položka zahrnuje úpravu pláně včetně vyrovnání výškových rozdílů. Míru zhutnění určuje projekt.</t>
  </si>
  <si>
    <t>18230</t>
  </si>
  <si>
    <t>ROZPROSTŘENÍ ORNICE V ROVINĚ</t>
  </si>
  <si>
    <t>rozprostření kulturních vrstev po dokončení stavby, přednostní využití stávajícího materiálu z mezideponie, chybějící materiál nakoupit dle pol. 014201</t>
  </si>
  <si>
    <t>na levé straně 6,4*0,15*17,5=16,800 [A] 
na pravé straně 4,5*0,15*14,5=9,788 [B] 
Celkem: A+B=26,588 [C]</t>
  </si>
  <si>
    <t>položka zahrnuje:  
nutné přemístění ornice z dočasných skládek vzdálených do 50m  
rozprostření ornice v předepsané tloušťce v rovině a ve svahu do 1:5</t>
  </si>
  <si>
    <t>Základy</t>
  </si>
  <si>
    <t>27231</t>
  </si>
  <si>
    <t>ZÁKLADY Z PROSTÉHO BETONU</t>
  </si>
  <si>
    <t>základové patky nových dopravních zrcadel a značek</t>
  </si>
  <si>
    <t>9*0,5*0,7*0,5=1,575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</si>
  <si>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</si>
  <si>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272313</t>
  </si>
  <si>
    <t>ZÁKLADY Z PROSTÉHO BETONU DO C16/20</t>
  </si>
  <si>
    <t>podkladní beton šachet</t>
  </si>
  <si>
    <t>DN 1500 2*1,8*1,8*0,15=0,972 [A] 
DN 400 0,6*0,6*0,15=0,054 [B] 
Celkem: A+B=1,026 [C]</t>
  </si>
  <si>
    <t>272324</t>
  </si>
  <si>
    <t>ZÁKLADY ZE ŽELEZOBETONU DO C25/30</t>
  </si>
  <si>
    <t>pažící zeď z betonu, vyztužená karisítí, betonovaná přímo do výkopu, bednění pouze po stranách</t>
  </si>
  <si>
    <t>0,8*1,65*9=11,880 [A]</t>
  </si>
  <si>
    <t>272366</t>
  </si>
  <si>
    <t>VÝZTUŽ ZÁKLADŮ Z KARI SÍTÍ</t>
  </si>
  <si>
    <t>výztuž základů z kari sítí 8/8/100/100 po obou stranách i na horní straně, včetně veškerých úprav sítí kolem otvoru</t>
  </si>
  <si>
    <t>svislé povrchy 2*4*47,4=379,200 [A] 
vodorovný povrch 1*2*47,4=94,800 [B] 
Celkem: (A+B)/1000=0,474 [C]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</si>
  <si>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</si>
  <si>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</si>
  <si>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327215</t>
  </si>
  <si>
    <t>PŘEZDĚNÍ ZDÍ Z KAMENNÉHO ZDIVA</t>
  </si>
  <si>
    <t>doplnění vypadlých cihel stávajícího plotu, čerpáno se souhlasem investora dle aktuální situace v době stavby</t>
  </si>
  <si>
    <t>0,5*0,5*5=1,250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</si>
  <si>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</si>
  <si>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Vodorovné konstrukce</t>
  </si>
  <si>
    <t>45157</t>
  </si>
  <si>
    <t>PODKLADNÍ A VÝPLŇOVÉ VRSTVY Z KAMENIVA TĚŽENÉHO</t>
  </si>
  <si>
    <t>podklad železobetonových trub v tloušťce min 330 mm, ze ŠP, frakce a zhutnění dle předpisu dodavatele trouby, včetně nákupu a dodání materiálu</t>
  </si>
  <si>
    <t>trouby DN 1000 a 1200 3*0,33*26=25,740 [A] 
trouby DN 400 2,5*0,33*4,5=3,713 [B] 
Celkem: A+B=29,453 [C]</t>
  </si>
  <si>
    <t>položka zahrnuje dodávku předepsaného kameniva, mimostaveništní a vnitrostaveništní dopravu a jeho uložení  
není-li v zadávací dokumentaci uvedeno jinak, jedná se o nakupovaný materiál</t>
  </si>
  <si>
    <t>465314</t>
  </si>
  <si>
    <t>DLAŽBY Z PROST BETONU DO C25/30</t>
  </si>
  <si>
    <t>opevnění výtoku z prostého betonu C25/30 XF3, včetně patek</t>
  </si>
  <si>
    <t>opevnění 1,2*10*0,5*0,3=1,800 [A] 
patka opevnění 4*0,4*0,5=0,800 [B] 
zesílení základů stávající zděné zdi ze strany koryta 5*0,5*0,5=1,250 [C] 
Celkem: A+B+C=3,850 [D]</t>
  </si>
  <si>
    <t>položka zahrnuje:  
- nutné zemní práce (svahování, úpravu pláně a pod.)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ztížení práce u kabelových a injektážních trubek a ostatních zařízení osazovaných do betonu,  
-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- nezahrnuje podklad pod dlažbu, vykazuje se samostatně položkami SD 45</t>
  </si>
  <si>
    <t>Komunikace</t>
  </si>
  <si>
    <t>56333</t>
  </si>
  <si>
    <t>VOZOVKOVÉ VRSTVY ZE ŠTĚRKODRTI TL. DO 150MM</t>
  </si>
  <si>
    <t>podkladní vrstva chodníku</t>
  </si>
  <si>
    <t>31,35+0,72=32,070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</si>
  <si>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</si>
  <si>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56334</t>
  </si>
  <si>
    <t>VOZOVKOVÉ VRSTVY ZE ŠTĚRKODRTI TL. DO 200MM</t>
  </si>
  <si>
    <t>podkladní vozovkové vrstvy, rozšíření pod obrubníky, zkrácení v podélném směru zaubením  
spodní vrstva min 150mm</t>
  </si>
  <si>
    <t>horní vrstva 
rozšíření na začátku 11,2*8,8=98,560 [A] 
hlavní trasa 21,8*8,5=185,300 [B] 
sjezd 3,2*5,8=18,560 [C] 
dolní vrstva 
rozšíření na začátku 10,9*9,3=101,370 [D] 
hlavní trasa 21,2*9=190,800 [E] 
sjezd 2,9*6,3=18,270 [F] 
Celkem: A+B+C+D+E+F=612,860 [G]</t>
  </si>
  <si>
    <t>572123</t>
  </si>
  <si>
    <t>INFILTRAČNÍ POSTŘIK Z EMULZE DO 1,0KG/M2</t>
  </si>
  <si>
    <t>infiltrační postřik 1,0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</si>
  <si>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</si>
  <si>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</si>
  <si>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</si>
  <si>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spojovací postřik 0,35kg/m2</t>
  </si>
  <si>
    <t>306,76+320,68=627,440 [A]</t>
  </si>
  <si>
    <t>574A34</t>
  </si>
  <si>
    <t>ASFALTOVÝ BETON PRO OBRUSNÉ VRSTVY ACO 11+, 11S TL. 40MM</t>
  </si>
  <si>
    <t>obrusná vrstva ACO 11+</t>
  </si>
  <si>
    <t>rozšíření na začátku 12,1*8,9=107,690 [A] 
hlavní trasa 23,6*8=188,800 [B] 
sjezd 4,1*5,9=24,190 [C] 
Celkem: A+B+C=320,680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</si>
  <si>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</si>
  <si>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</si>
  <si>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</si>
  <si>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ložná vrstva ACL 16+, zazubení v podélném směru</t>
  </si>
  <si>
    <t>rozšíření na začátku 11,8*8,6=101,480 [A] 
hlavní trasa 23*8=184,000 [B] 
sjezd 3,8*5,6=21,280 [C] 
Celkem: A+B+C=306,760 [D]</t>
  </si>
  <si>
    <t>574E46</t>
  </si>
  <si>
    <t>ASFALTOVÝ BETON PRO PODKLADNÍ VRSTVY ACP 16+, 16S TL. 50MM</t>
  </si>
  <si>
    <t>podkladní vrstva ACP 16+, zazubení v podélném směru</t>
  </si>
  <si>
    <t>rozšíření na začátku 11,5*8,3=95,450 [A] 
hlavní trasa 22,4*8=179,200 [B] 
sjezd 3,5*5,3=18,550 [C] 
Celkem: A+B+C=293,200 [D]</t>
  </si>
  <si>
    <t>582611</t>
  </si>
  <si>
    <t>KRYTY Z BETON DLAŽDIC SE ZÁMKEM ŠEDÝCH TL 60MM DO LOŽE Z KAM</t>
  </si>
  <si>
    <t>obnova zámkové dlažby, včetně lože z kameniva frakce 4/8</t>
  </si>
  <si>
    <t>1,65*19=31,350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</si>
  <si>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</si>
  <si>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</si>
  <si>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</si>
  <si>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obnova zámkové dlažby - varovný pás, včetně lože z kameniva frakce 4/8</t>
  </si>
  <si>
    <t>1,8*0,4=0,720 [A]</t>
  </si>
  <si>
    <t>Úpravy povrchů, podlahy, výplně otvorů</t>
  </si>
  <si>
    <t>62745</t>
  </si>
  <si>
    <t>SPÁROVÁNÍ STARÉHO ZDIVA CEMENTOVOU MALTOU</t>
  </si>
  <si>
    <t>přespárování stávajícího cihelného zdiva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</si>
  <si>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</si>
  <si>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Potrubí</t>
  </si>
  <si>
    <t>81446</t>
  </si>
  <si>
    <t>POTRUBÍ Z TRUB BETONOVÝCH DN DO 400MM</t>
  </si>
  <si>
    <t>napojení dešťové kanalizace vpravo do trouby DN 1000, včetně vyřezání otvoru na stavbě, včetně případné úpravy stávající betonové trouby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</si>
  <si>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</si>
  <si>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82471</t>
  </si>
  <si>
    <t>POTRUBÍ Z TRUB ŽELEZOBETONOVÝCH DN DO 1000MM</t>
  </si>
  <si>
    <t>nová ŽB trouba DN 1000, včetně etapizace výstavby a navázání na obě kanalizační šachty, včetně zaústění stávající trouby DN400</t>
  </si>
  <si>
    <t>mezi šachtami 21=21,000 [A] 
za 2. šachtou 2=2,000 [B] 
Celkem: A+B=23,000 [C]</t>
  </si>
  <si>
    <t>82472</t>
  </si>
  <si>
    <t>POTRUBÍ Z TRUB ŽELEZOBETONOVÝCH DN DO 1200MM</t>
  </si>
  <si>
    <t>výměna stávající trouby DN 1200 před první kanalizační šachtou, včetně všech případných ořezů a napojení do šachty</t>
  </si>
  <si>
    <t>87446</t>
  </si>
  <si>
    <t>POTRUBÍ Z TRUB PLASTOVÝCH ODPADNÍCH DN DO 400MM</t>
  </si>
  <si>
    <t>napojení dešťové kanalizace do šachty vlevo</t>
  </si>
  <si>
    <t>28</t>
  </si>
  <si>
    <t>894171</t>
  </si>
  <si>
    <t>ŠACHTY KANALIZAČ Z BETON DÍLCŮ NA POTRUBÍ DN DO 1000MM</t>
  </si>
  <si>
    <t>šachta 2 v blízkosti vyústění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</si>
  <si>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</si>
  <si>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29</t>
  </si>
  <si>
    <t>894172</t>
  </si>
  <si>
    <t>ŠACHTY KANALIZAČ Z BETON DÍLCŮ NA POTRUBÍ DN DO 1200MM</t>
  </si>
  <si>
    <t>šachta 1, změna potrubí z DN1200 na DN1000</t>
  </si>
  <si>
    <t>30</t>
  </si>
  <si>
    <t>894846</t>
  </si>
  <si>
    <t>ŠACHTY KANALIZAČNÍ PLASTOVÉ D 400MM</t>
  </si>
  <si>
    <t>revizní šachta na potrubí DN 400 pro změnu směru na levé straně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</si>
  <si>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</si>
  <si>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31</t>
  </si>
  <si>
    <t>89921</t>
  </si>
  <si>
    <t>VÝŠKOVÁ ÚPRAVA POKLOPŮ</t>
  </si>
  <si>
    <t>výšková úprava kanalizačních poklopů před propustkem a v zeleném pásu</t>
  </si>
  <si>
    <t>- položka výškové úpravy zahrnuje všechny nutné práce a materiály pro zvýšení nebo snížení zařízení (včetně nutné úpravy stávajícího povrchu vozovky nebo chodníku).</t>
  </si>
  <si>
    <t>32</t>
  </si>
  <si>
    <t>91297</t>
  </si>
  <si>
    <t>DOPRAVNÍ ZRCADLO</t>
  </si>
  <si>
    <t>osazení dopravních zrcadel, včetně sloupků základy vykázány samostatně</t>
  </si>
  <si>
    <t>položka zahrnuje:  
- dodání a osazení zrcadla včetně nutných zemních prací  
- předepsaná povrchová úprava  
- vnitrostaveništní a mimostaveništní doprava  
- odrazky plastové nebo z retroreflexní fólie.</t>
  </si>
  <si>
    <t>33</t>
  </si>
  <si>
    <t>914171</t>
  </si>
  <si>
    <t>DOPRAVNÍ ZNAČKY ZÁKLADNÍ VELIKOSTI HLINÍKOVÉ FÓLIE TŘ 2 - DODÁVKA A MONTÁŽ</t>
  </si>
  <si>
    <t>nové dopravní značení, včetně sloupků, základy vykázány samostatně</t>
  </si>
  <si>
    <t>položka zahrnuje:  
- dodávku a montáž značek v požadovaném provedení</t>
  </si>
  <si>
    <t>34</t>
  </si>
  <si>
    <t>915111</t>
  </si>
  <si>
    <t>VODOROVNÉ DOPRAVNÍ ZNAČENÍ BARVOU HLADKÉ - DODÁVKA A POKLÁDKA</t>
  </si>
  <si>
    <t>V2b</t>
  </si>
  <si>
    <t>0,75*0,125*35=3,281 [A]</t>
  </si>
  <si>
    <t>položka zahrnuje:  
- dodání a pokládku nátěrového materiálu (měří se pouze natíraná plocha)  
- předznačení a reflexní úpravu</t>
  </si>
  <si>
    <t>35</t>
  </si>
  <si>
    <t>915211</t>
  </si>
  <si>
    <t>VODOROVNÉ DOPRAVNÍ ZNAČENÍ PLASTEM HLADKÉ - DODÁVKA A POKLÁDKA</t>
  </si>
  <si>
    <t>36</t>
  </si>
  <si>
    <t>917223</t>
  </si>
  <si>
    <t>SILNIČNÍ A CHODNÍKOVÉ OBRUBY Z BETONOVÝCH OBRUBNÍKŮ ŠÍŘ 100MM</t>
  </si>
  <si>
    <t>obnova chodníkových obrubníků na levé straně</t>
  </si>
  <si>
    <t>Položka zahrnuje:  
dodání a pokládku betonových obrubníků o rozměrech předepsaných zadávací dokumentací  
betonové lože i boční betonovou opěrku.</t>
  </si>
  <si>
    <t>37</t>
  </si>
  <si>
    <t>917224</t>
  </si>
  <si>
    <t>SILNIČNÍ A CHODNÍKOVÉ OBRUBY Z BETONOVÝCH OBRUBNÍKŮ ŠÍŘ 150MM</t>
  </si>
  <si>
    <t>nové silniční obrubníky podél pravé strany</t>
  </si>
  <si>
    <t>38</t>
  </si>
  <si>
    <t>917425</t>
  </si>
  <si>
    <t>CHODNÍKOVÉ OBRUBY Z KAMENNÝCH OBRUBNÍKŮ ŠÍŘ 200MM</t>
  </si>
  <si>
    <t>náhrada poškozených kamenných obrubníků podél chodníku</t>
  </si>
  <si>
    <t>Položka zahrnuje:  
dodání a pokládku kamenných obrubníků o rozměrech předepsaných zadávací dokumentací  
betonové lože i boční betonovou opěrku.</t>
  </si>
  <si>
    <t>39</t>
  </si>
  <si>
    <t>91782</t>
  </si>
  <si>
    <t>VÝŠKOVÁ ÚPRAVA OBRUBNÍKŮ KAMENNÝCH</t>
  </si>
  <si>
    <t>rozebrání, očištění a opětovné osazení stávajících kamenných obrubníků podél chodníku, včetně odvozu na skládku a skládkovného poškozených kusů</t>
  </si>
  <si>
    <t>Položka výšková úprava obrub zahrnuje jejich vytrhání, očištění, manipulaci, nové betonové lože a osazení. Případné nutné doplnění novými obrubami se uvede v položkách 9172 až 9177.</t>
  </si>
  <si>
    <t>40</t>
  </si>
  <si>
    <t>931326</t>
  </si>
  <si>
    <t>TĚSNĚNÍ DILATAČ SPAR ASF ZÁLIVKOU MODIFIK PRŮŘ DO 800MM2</t>
  </si>
  <si>
    <t>těsnění spáry v místě navázání na stávající stav</t>
  </si>
  <si>
    <t>položka zahrnuje dodávku a osazení předepsaného materiálu, očištění ploch spáry před úpravou, očištění okolí spáry po úpravě  
nezahrnuje těsnící profil</t>
  </si>
  <si>
    <t>41</t>
  </si>
  <si>
    <t>931327</t>
  </si>
  <si>
    <t>TĚSNĚNÍ DILATAČ SPAR ASF ZÁLIVKOU MODIFIK PRŮŘ DO 1000MM2</t>
  </si>
  <si>
    <t>výplň spár podél obrubníků</t>
  </si>
  <si>
    <t>betonové obrubníky - nové 26=26,000 [A] 
betonové obrubníky stávající 5,5=5,500 [B] 
kamenné obrubníky 19=19,000 [C] 
Celkem: A+B+C=50,500 [D]</t>
  </si>
  <si>
    <t>42</t>
  </si>
  <si>
    <t>935211</t>
  </si>
  <si>
    <t>PŘÍKOPOVÉ ŽLABY Z BETON TVÁRNIC ŠÍŘ DO 600MM DO ŠTĚRKOPÍSKU TL 100MM</t>
  </si>
  <si>
    <t>skluz na pravé straně, včetně přechodu přes korunu opěrné zdi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</si>
  <si>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</si>
  <si>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SO 181</t>
  </si>
  <si>
    <t>Dopravně inženýrská opatření</t>
  </si>
  <si>
    <t>18020</t>
  </si>
  <si>
    <t>VŠEOBECNÉ ÚPRAVY ZEMĚDĚLSKÝCH PLOCH</t>
  </si>
  <si>
    <t>vertikutace prostoru po průchodu pro pěší po dokončení stavby, uvedení vrchní kulturní vrstvy do původního stavu</t>
  </si>
  <si>
    <t>Všeobecné úpravy musí zahrnovat úpravu území po uskutečnění stavby, tak jak je požadováno v zadávací dokumentaci s výjimkou těch prací, pro které jsou uvedeny samostatné položky.</t>
  </si>
  <si>
    <t>18241</t>
  </si>
  <si>
    <t>ZALOŽENÍ TRÁVNÍKU RUČNÍM VÝSEVEM</t>
  </si>
  <si>
    <t>obnova trávníků v prostoru průchodu pro pěší</t>
  </si>
  <si>
    <t>Zahrnuje dodání předepsané travní směsi, její výsev na ornici, zalévání, první pokosení, to vše bez ohledu na sklon terénu</t>
  </si>
  <si>
    <t>21461</t>
  </si>
  <si>
    <t>SEPARAČNÍ GEOTEXTILIE</t>
  </si>
  <si>
    <t>položení geotextilie min 600g/m2 do plochy provizorní trasy pro pěší za účelem zprůchodnění i po dešti, včetně případné výměny během stavby</t>
  </si>
  <si>
    <t>2*25=50,000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</si>
  <si>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</si>
  <si>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914122</t>
  </si>
  <si>
    <t>DOPRAVNÍ ZNAČKY ZÁKLADNÍ VELIKOSTI OCELOVÉ FÓLIE TŘ 1 - MONTÁŽ S PŘEMÍSTĚNÍM</t>
  </si>
  <si>
    <t>Celá délka stavby- přechodné dopravní značení,vč. Kontroly v průběhu stavby</t>
  </si>
  <si>
    <t>první etapa 6=6,000 [A] 
druhá etapa 14=14,000 [B] 
Celkem: A+B=20,000 [C]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</si>
  <si>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</si>
  <si>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</si>
  <si>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</si>
  <si>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Celá délka stavby- přechodné dopravní značení odstranění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</si>
  <si>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</si>
  <si>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</si>
  <si>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</si>
  <si>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</si>
  <si>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"Celá délka stavby- přechodné dopravní značení,  trvání 75 dní/etapu"</t>
  </si>
  <si>
    <t>první etapa 6*75=450,000 [A] 
druhá etapa 14*75=1 050,000 [B] 
Celkem: A+B=1 500,000 [C]</t>
  </si>
  <si>
    <t>položka zahrnuje sazbu za pronájem dopravních značek a zařízení, počet jednotek je určen jako součin počtu značek a počtu dní použití</t>
  </si>
  <si>
    <t>914143</t>
  </si>
  <si>
    <t>DOPRAV ZNAČ ZÁKL VEL OCEL FÓLIE TŘ 3 - DEMONTÁŽ</t>
  </si>
  <si>
    <t>demontáž stávajících značek, včetně odvozu a likvidace v režii zhotovitele</t>
  </si>
  <si>
    <t>914412</t>
  </si>
  <si>
    <t>DOPRAVNÍ ZNAČKY 100X150CM OCELOVÉ - MONTÁŽ S PŘEMÍSTĚNÍM</t>
  </si>
  <si>
    <t>první etapa 3=3,000 [A] 
druhá etapa 5=5,000 [B] 
Celkem: A+B=8,000 [C]</t>
  </si>
  <si>
    <t>914413</t>
  </si>
  <si>
    <t>DOPRAVNÍ ZNAČKY 100X150CM OCELOVÉ - DEMONTÁŽ</t>
  </si>
  <si>
    <t>914419</t>
  </si>
  <si>
    <t>DOPRAV ZNAČKY 100X150CM OCEL - NÁJEMNÉ</t>
  </si>
  <si>
    <t>první etapa 3*75=225,000 [A] 
druhá etapa 5*75=375,000 [B] 
Celkem: A+B=600,000 [C]</t>
  </si>
  <si>
    <t>914952</t>
  </si>
  <si>
    <t>SLOUPKY A STOJKY DZ Z JÄKL PROF PRO OCEL STOJAN MONT S PŘESUN</t>
  </si>
  <si>
    <t>etapa 1 - značky zákl. velikosti 6*1=6,000 [A] 
etapa 1 - velkoplošné cedule 3*2=6,000 [B] 
etapa 1 - Z2 2*2=4,000 [D] 
etapa 1 - značky zákl. velikosti 13*1=13,000 [E] 
etapa 1 - velkoplošné cedule 5*2=10,000 [F] 
etapa 1 - Z2 2*2=4,000 [H] 
Celkem: A+B+D+E+F+H=43,000 [I]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</si>
  <si>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</si>
  <si>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</si>
  <si>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</si>
  <si>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914959</t>
  </si>
  <si>
    <t>SLOUP A STOJKY DZ Z JÄKL PRO OCEL STOJAN NÁJEMNÉ</t>
  </si>
  <si>
    <t>etapa 1 - značky zákl. velikosti 6*75=450,000 [A] 
etapa 1 - velkoplošné cedule 6*75=450,000 [B] 
etapa 1 - Z2 4*75=300,000 [D] 
etapa 1 - značky zákl. velikosti 13*75=975,000 [E] 
etapa 1 - velkoplošné cedule 10*75=750,000 [F] 
etapa 1 - Z2 4*75=300,000 [H] 
Celkem: A+B+D+E+F+H=3 225,000 [I]</t>
  </si>
  <si>
    <t>položka zahrnuje sazbu za pronájem dopravních značek a zařízení. Počet měrných jednotek se určí jako součin počtu sloupků a počtu dní použití</t>
  </si>
  <si>
    <t>dočasná příčná dopravní čára V5</t>
  </si>
  <si>
    <t>2*0,5*4=4,000 [A]</t>
  </si>
  <si>
    <t>915112</t>
  </si>
  <si>
    <t>VODOROVNÉ DOPRAVNÍ ZNAČENÍ BARVOU HLADKÉ - ODSTRANĚNÍ</t>
  </si>
  <si>
    <t>odstranění dočasného vodorovného značení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</si>
  <si>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</si>
  <si>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</si>
  <si>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</si>
  <si>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etapa 1 2=2,000 [A] 
etapa 22=2,000 [B] 
Celkem: A+B=4,000 [C]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</si>
  <si>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</si>
  <si>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</si>
  <si>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</si>
  <si>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916119</t>
  </si>
  <si>
    <t>DOPRAV SVĚTLO VÝSTRAŽ SAMOSTATNÉ - NÁJEMNÉ</t>
  </si>
  <si>
    <t>"Celá délka stavby- přechodné dopravní značení, trvání 75 dní/etapu"</t>
  </si>
  <si>
    <t>etapa 1 2*75=150,000 [A] 
etapa 2 2*75=150,000 [B] 
Celkem: A+B=300,000 [C]</t>
  </si>
  <si>
    <t>položka zahrnuje sazbu za pronájem zařízení. Počet měrných jednotek se určí jako součin počtu zařízení a počtu dní použití.</t>
  </si>
  <si>
    <t>916122</t>
  </si>
  <si>
    <t>DOPRAV SVĚTLO VÝSTRAŽ SOUPRAVA 3KS - MONTÁŽ S PŘESUNEM</t>
  </si>
  <si>
    <t>etapa 1 2=2,000 [A] 
etapa 2 2=2,000 [B] 
Celkem: A+B=4,000 [C]</t>
  </si>
  <si>
    <t>916123</t>
  </si>
  <si>
    <t>DOPRAV SVĚTLO VÝSTRAŽ SOUPRAVA 3KS - DEMONTÁŽ</t>
  </si>
  <si>
    <t>916129</t>
  </si>
  <si>
    <t>DOPRAV SVĚTLO VÝSTRAŽ SOUPRAVA 3KS - NÁJEMNÉ</t>
  </si>
  <si>
    <t>916152</t>
  </si>
  <si>
    <t>SEMAFOROVÁ PŘENOSNÁ SOUPRAVA - MONTÁŽ S PŘESUNEM</t>
  </si>
  <si>
    <t>etapa 1 1=1,000 [A] 
etapa 2 1=1,000 [B] 
Celkem: A+B=2,000 [C]</t>
  </si>
  <si>
    <t>916159</t>
  </si>
  <si>
    <t>SEMAFOROVÁ PŘENOSNÁ SOUPRAVA - NÁJEMNÉ</t>
  </si>
  <si>
    <t>etapa 1 1*75=75,000 [A] 
etapa 2 1*75=75,000 [B] 
Celkem: A+B=150,000 [C]</t>
  </si>
  <si>
    <t>916312</t>
  </si>
  <si>
    <t>DOPRAVNÍ ZÁBRANY Z2 S FÓLIÍ TŘ 1 - MONTÁŽ S PŘESUNEM</t>
  </si>
  <si>
    <t>etapa 1 2=2,000 [A] 
etapa 2  2=2,000 [B] 
Celkem: A+B=4,000 [C]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</si>
  <si>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</si>
  <si>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</si>
  <si>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</si>
  <si>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</si>
  <si>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</si>
  <si>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916352</t>
  </si>
  <si>
    <t>SMĚROVACÍ DESKY Z4 OBOUSTR S FÓLIÍ TŘ 1 - MONTÁŽ S PŘESUNEM</t>
  </si>
  <si>
    <t>etapa 1 10=10,000 [A] 
etapa 2 12=12,000 [B] 
Celkem: A+B=22,000 [C]</t>
  </si>
  <si>
    <t>916359</t>
  </si>
  <si>
    <t>SMĚROVACÍ DESKY Z4 OBOUSTR S FÓLIÍ TŘ 1 - NÁJEMNÉ</t>
  </si>
  <si>
    <t>etapa 1 10*75=750,000 [A] 
etapa 2 12*75=900,000 [B] 
Celkem: A+B=1 650,000 [C]</t>
  </si>
  <si>
    <t>916722</t>
  </si>
  <si>
    <t>UPEVŇOVACÍ KONSTR - PODKLADNÍ DESKA OD 28KG - MONTÁŽ S PŘESUNEM</t>
  </si>
  <si>
    <t>značky 43*2=86,000 [A] 
Z4 (10+12)*1=22,000 [B] 
Celkem: A+B=108,000 [C]</t>
  </si>
  <si>
    <t>916723</t>
  </si>
  <si>
    <t>UPEVŇOVACÍ KONSTR - PODKLADNÍ DESKA OD 28KG - DEMONTÁŽ</t>
  </si>
  <si>
    <t>916729</t>
  </si>
  <si>
    <t>UPEVŇOVACÍ KONSTR - PODKL DESKA OD 28KG - NÁJEMNÉ</t>
  </si>
  <si>
    <t>86*75=6 450,000 [A] 
10*75=750,000 [B] 
12*75=900,000 [C] 
Celkem: A+B+C=8 100,000 [D]</t>
  </si>
  <si>
    <t>916812</t>
  </si>
  <si>
    <t>ODDĚL OPLOCENÍ S PODSTAVCI DRÁTĚNNÉ - MONTÁŽ S PŘESUNEM</t>
  </si>
  <si>
    <t>osazení dočasného oplocení průchodu pro pěší, výška oplocení 2,0 m, včetně řádného kotvení do betonových patek, včetně kontroly a údržby po dobu stavby</t>
  </si>
  <si>
    <t>916813</t>
  </si>
  <si>
    <t>ODDĚL OPLOCENÍ S PODSTAVCI DRÁTĚNNÉ - DEMONTÁŽ</t>
  </si>
  <si>
    <t>916819</t>
  </si>
  <si>
    <t>ODDĚL OPLOCENÍ S PODSTAVCI DRÁTĚNNÉ - NÁJEMNÉ</t>
  </si>
  <si>
    <t>MDEN</t>
  </si>
  <si>
    <t>nájemné oplocení průchodu pro pěší</t>
  </si>
  <si>
    <t>50*150=7 500,000 [A]</t>
  </si>
  <si>
    <t>položka zahrnuje sazbu za pronájem zařízení. Počet měrných jednotek se určí jako součin délky zařízení a počtu dní použití.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</si>
</sst>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12.7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15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72</v>
      </c>
      <c s="18" t="s">
        <v>64</v>
      </c>
      <c s="24" t="s">
        <v>73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74</v>
      </c>
      <c s="18" t="s">
        <v>64</v>
      </c>
      <c s="24" t="s">
        <v>75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76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77</v>
      </c>
      <c s="23" t="s">
        <v>78</v>
      </c>
      <c s="18" t="s">
        <v>64</v>
      </c>
      <c s="24" t="s">
        <v>79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80</v>
      </c>
      <c s="23" t="s">
        <v>81</v>
      </c>
      <c s="18" t="s">
        <v>64</v>
      </c>
      <c s="24" t="s">
        <v>82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33</v>
      </c>
      <c s="23" t="s">
        <v>83</v>
      </c>
      <c s="18" t="s">
        <v>64</v>
      </c>
      <c s="24" t="s">
        <v>84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25.5">
      <c r="A46" s="18" t="s">
        <v>38</v>
      </c>
      <c s="23" t="s">
        <v>35</v>
      </c>
      <c s="23" t="s">
        <v>85</v>
      </c>
      <c s="18" t="s">
        <v>64</v>
      </c>
      <c s="24" t="s">
        <v>86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25.5">
      <c r="A50" s="18" t="s">
        <v>38</v>
      </c>
      <c s="23" t="s">
        <v>87</v>
      </c>
      <c s="23" t="s">
        <v>88</v>
      </c>
      <c s="18" t="s">
        <v>64</v>
      </c>
      <c s="24" t="s">
        <v>89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12.75">
      <c r="A54" s="18" t="s">
        <v>38</v>
      </c>
      <c s="23" t="s">
        <v>90</v>
      </c>
      <c s="23" t="s">
        <v>91</v>
      </c>
      <c s="18" t="s">
        <v>64</v>
      </c>
      <c s="24" t="s">
        <v>92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0+O8+O25+O66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93</v>
      </c>
      <c s="32">
        <f>0+I8+I25+I66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93</v>
      </c>
      <c s="5"/>
      <c s="14" t="s">
        <v>94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8" t="s">
        <v>38</v>
      </c>
      <c s="23" t="s">
        <v>22</v>
      </c>
      <c s="23" t="s">
        <v>95</v>
      </c>
      <c s="18" t="s">
        <v>96</v>
      </c>
      <c s="24" t="s">
        <v>97</v>
      </c>
      <c s="25" t="s">
        <v>98</v>
      </c>
      <c s="26">
        <v>860.892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99</v>
      </c>
    </row>
    <row r="11" spans="1:5" ht="38.25">
      <c r="A11" s="30" t="s">
        <v>45</v>
      </c>
      <c r="E11" s="31" t="s">
        <v>100</v>
      </c>
    </row>
    <row r="12" spans="1:5" ht="25.5">
      <c r="A12" t="s">
        <v>46</v>
      </c>
      <c r="E12" s="29" t="s">
        <v>101</v>
      </c>
    </row>
    <row r="13" spans="1:16" ht="12.75">
      <c r="A13" s="18" t="s">
        <v>38</v>
      </c>
      <c s="23" t="s">
        <v>16</v>
      </c>
      <c s="23" t="s">
        <v>95</v>
      </c>
      <c s="18" t="s">
        <v>102</v>
      </c>
      <c s="24" t="s">
        <v>97</v>
      </c>
      <c s="25" t="s">
        <v>98</v>
      </c>
      <c s="26">
        <v>170.898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103</v>
      </c>
    </row>
    <row r="15" spans="1:5" ht="114.75">
      <c r="A15" s="30" t="s">
        <v>45</v>
      </c>
      <c r="E15" s="31" t="s">
        <v>104</v>
      </c>
    </row>
    <row r="16" spans="1:5" ht="25.5">
      <c r="A16" t="s">
        <v>46</v>
      </c>
      <c r="E16" s="29" t="s">
        <v>101</v>
      </c>
    </row>
    <row r="17" spans="1:16" ht="12.75">
      <c r="A17" s="18" t="s">
        <v>38</v>
      </c>
      <c s="23" t="s">
        <v>15</v>
      </c>
      <c s="23" t="s">
        <v>105</v>
      </c>
      <c s="18" t="s">
        <v>40</v>
      </c>
      <c s="24" t="s">
        <v>106</v>
      </c>
      <c s="25" t="s">
        <v>98</v>
      </c>
      <c s="26">
        <v>121.961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25.5">
      <c r="A18" s="28" t="s">
        <v>43</v>
      </c>
      <c r="E18" s="29" t="s">
        <v>107</v>
      </c>
    </row>
    <row r="19" spans="1:5" ht="12.75">
      <c r="A19" s="30" t="s">
        <v>45</v>
      </c>
      <c r="E19" s="31" t="s">
        <v>108</v>
      </c>
    </row>
    <row r="20" spans="1:5" ht="25.5">
      <c r="A20" t="s">
        <v>46</v>
      </c>
      <c r="E20" s="29" t="s">
        <v>101</v>
      </c>
    </row>
    <row r="21" spans="1:16" ht="12.75">
      <c r="A21" s="18" t="s">
        <v>38</v>
      </c>
      <c s="23" t="s">
        <v>26</v>
      </c>
      <c s="23" t="s">
        <v>109</v>
      </c>
      <c s="18" t="s">
        <v>40</v>
      </c>
      <c s="24" t="s">
        <v>110</v>
      </c>
      <c s="25" t="s">
        <v>98</v>
      </c>
      <c s="26">
        <v>6.098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40</v>
      </c>
    </row>
    <row r="23" spans="1:5" ht="12.75">
      <c r="A23" s="30" t="s">
        <v>45</v>
      </c>
      <c r="E23" s="31" t="s">
        <v>111</v>
      </c>
    </row>
    <row r="24" spans="1:5" ht="25.5">
      <c r="A24" t="s">
        <v>46</v>
      </c>
      <c r="E24" s="29" t="s">
        <v>101</v>
      </c>
    </row>
    <row r="25" spans="1:18" ht="12.75" customHeight="1">
      <c r="A25" s="5" t="s">
        <v>36</v>
      </c>
      <c s="5"/>
      <c s="35" t="s">
        <v>22</v>
      </c>
      <c s="5"/>
      <c s="21" t="s">
        <v>112</v>
      </c>
      <c s="5"/>
      <c s="5"/>
      <c s="5"/>
      <c s="36">
        <f>0+Q25</f>
      </c>
      <c r="O25">
        <f>0+R25</f>
      </c>
      <c r="Q25">
        <f>0+I26+I30+I34+I38+I42+I46+I50+I54+I58+I62</f>
      </c>
      <c>
        <f>0+O26+O30+O34+O38+O42+O46+O50+O54+O58+O62</f>
      </c>
    </row>
    <row r="26" spans="1:16" ht="12.75">
      <c r="A26" s="18" t="s">
        <v>38</v>
      </c>
      <c s="23" t="s">
        <v>28</v>
      </c>
      <c s="23" t="s">
        <v>113</v>
      </c>
      <c s="18" t="s">
        <v>40</v>
      </c>
      <c s="24" t="s">
        <v>114</v>
      </c>
      <c s="25" t="s">
        <v>115</v>
      </c>
      <c s="26">
        <v>2.508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116</v>
      </c>
    </row>
    <row r="28" spans="1:5" ht="12.75">
      <c r="A28" s="30" t="s">
        <v>45</v>
      </c>
      <c r="E28" s="31" t="s">
        <v>117</v>
      </c>
    </row>
    <row r="29" spans="1:5" ht="63.75">
      <c r="A29" t="s">
        <v>46</v>
      </c>
      <c r="E29" s="29" t="s">
        <v>118</v>
      </c>
    </row>
    <row r="30" spans="1:16" ht="25.5">
      <c r="A30" s="18" t="s">
        <v>38</v>
      </c>
      <c s="23" t="s">
        <v>30</v>
      </c>
      <c s="23" t="s">
        <v>119</v>
      </c>
      <c s="18" t="s">
        <v>40</v>
      </c>
      <c s="24" t="s">
        <v>120</v>
      </c>
      <c s="25" t="s">
        <v>115</v>
      </c>
      <c s="26">
        <v>65.046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121</v>
      </c>
    </row>
    <row r="32" spans="1:5" ht="76.5">
      <c r="A32" s="30" t="s">
        <v>45</v>
      </c>
      <c r="E32" s="31" t="s">
        <v>122</v>
      </c>
    </row>
    <row r="33" spans="1:5" ht="63.75">
      <c r="A33" t="s">
        <v>46</v>
      </c>
      <c r="E33" s="29" t="s">
        <v>118</v>
      </c>
    </row>
    <row r="34" spans="1:16" ht="25.5">
      <c r="A34" s="18" t="s">
        <v>38</v>
      </c>
      <c s="23" t="s">
        <v>77</v>
      </c>
      <c s="23" t="s">
        <v>123</v>
      </c>
      <c s="18" t="s">
        <v>40</v>
      </c>
      <c s="24" t="s">
        <v>124</v>
      </c>
      <c s="25" t="s">
        <v>115</v>
      </c>
      <c s="26">
        <v>50.817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125</v>
      </c>
    </row>
    <row r="36" spans="1:5" ht="51">
      <c r="A36" s="30" t="s">
        <v>45</v>
      </c>
      <c r="E36" s="31" t="s">
        <v>126</v>
      </c>
    </row>
    <row r="37" spans="1:5" ht="63.75">
      <c r="A37" t="s">
        <v>46</v>
      </c>
      <c r="E37" s="29" t="s">
        <v>118</v>
      </c>
    </row>
    <row r="38" spans="1:16" ht="25.5">
      <c r="A38" s="18" t="s">
        <v>38</v>
      </c>
      <c s="23" t="s">
        <v>80</v>
      </c>
      <c s="23" t="s">
        <v>127</v>
      </c>
      <c s="18" t="s">
        <v>40</v>
      </c>
      <c s="24" t="s">
        <v>128</v>
      </c>
      <c s="25" t="s">
        <v>129</v>
      </c>
      <c s="26">
        <v>38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130</v>
      </c>
    </row>
    <row r="40" spans="1:5" ht="38.25">
      <c r="A40" s="30" t="s">
        <v>45</v>
      </c>
      <c r="E40" s="31" t="s">
        <v>131</v>
      </c>
    </row>
    <row r="41" spans="1:5" ht="63.75">
      <c r="A41" t="s">
        <v>46</v>
      </c>
      <c r="E41" s="29" t="s">
        <v>118</v>
      </c>
    </row>
    <row r="42" spans="1:16" ht="25.5">
      <c r="A42" s="18" t="s">
        <v>38</v>
      </c>
      <c s="23" t="s">
        <v>33</v>
      </c>
      <c s="23" t="s">
        <v>132</v>
      </c>
      <c s="18" t="s">
        <v>40</v>
      </c>
      <c s="24" t="s">
        <v>133</v>
      </c>
      <c s="25" t="s">
        <v>134</v>
      </c>
      <c s="26">
        <v>34.875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25.5">
      <c r="A43" s="28" t="s">
        <v>43</v>
      </c>
      <c r="E43" s="29" t="s">
        <v>135</v>
      </c>
    </row>
    <row r="44" spans="1:5" ht="38.25">
      <c r="A44" s="30" t="s">
        <v>45</v>
      </c>
      <c r="E44" s="31" t="s">
        <v>136</v>
      </c>
    </row>
    <row r="45" spans="1:5" ht="25.5">
      <c r="A45" t="s">
        <v>46</v>
      </c>
      <c r="E45" s="29" t="s">
        <v>137</v>
      </c>
    </row>
    <row r="46" spans="1:16" ht="12.75">
      <c r="A46" s="18" t="s">
        <v>38</v>
      </c>
      <c s="23" t="s">
        <v>35</v>
      </c>
      <c s="23" t="s">
        <v>138</v>
      </c>
      <c s="18" t="s">
        <v>40</v>
      </c>
      <c s="24" t="s">
        <v>139</v>
      </c>
      <c s="25" t="s">
        <v>115</v>
      </c>
      <c s="26">
        <v>35.368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140</v>
      </c>
    </row>
    <row r="48" spans="1:5" ht="51">
      <c r="A48" s="30" t="s">
        <v>45</v>
      </c>
      <c r="E48" s="31" t="s">
        <v>141</v>
      </c>
    </row>
    <row r="49" spans="1:5" ht="25.5">
      <c r="A49" t="s">
        <v>46</v>
      </c>
      <c r="E49" s="29" t="s">
        <v>142</v>
      </c>
    </row>
    <row r="50" spans="1:16" ht="12.75">
      <c r="A50" s="18" t="s">
        <v>38</v>
      </c>
      <c s="23" t="s">
        <v>87</v>
      </c>
      <c s="23" t="s">
        <v>143</v>
      </c>
      <c s="18" t="s">
        <v>40</v>
      </c>
      <c s="24" t="s">
        <v>144</v>
      </c>
      <c s="25" t="s">
        <v>115</v>
      </c>
      <c s="26">
        <v>18.9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25.5">
      <c r="A51" s="28" t="s">
        <v>43</v>
      </c>
      <c r="E51" s="29" t="s">
        <v>145</v>
      </c>
    </row>
    <row r="52" spans="1:5" ht="38.25">
      <c r="A52" s="30" t="s">
        <v>45</v>
      </c>
      <c r="E52" s="31" t="s">
        <v>146</v>
      </c>
    </row>
    <row r="53" spans="1:5" ht="38.25">
      <c r="A53" t="s">
        <v>46</v>
      </c>
      <c r="E53" s="29" t="s">
        <v>147</v>
      </c>
    </row>
    <row r="54" spans="1:16" ht="12.75">
      <c r="A54" s="18" t="s">
        <v>38</v>
      </c>
      <c s="23" t="s">
        <v>90</v>
      </c>
      <c s="23" t="s">
        <v>148</v>
      </c>
      <c s="18" t="s">
        <v>40</v>
      </c>
      <c s="24" t="s">
        <v>149</v>
      </c>
      <c s="25" t="s">
        <v>115</v>
      </c>
      <c s="26">
        <v>365.4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150</v>
      </c>
    </row>
    <row r="56" spans="1:5" ht="38.25">
      <c r="A56" s="30" t="s">
        <v>45</v>
      </c>
      <c r="E56" s="31" t="s">
        <v>151</v>
      </c>
    </row>
    <row r="57" spans="1:5" ht="318.75">
      <c r="A57" t="s">
        <v>46</v>
      </c>
      <c r="E57" s="29" t="s">
        <v>152</v>
      </c>
    </row>
    <row r="58" spans="1:16" ht="12.75">
      <c r="A58" s="18" t="s">
        <v>38</v>
      </c>
      <c s="23" t="s">
        <v>153</v>
      </c>
      <c s="23" t="s">
        <v>154</v>
      </c>
      <c s="18" t="s">
        <v>96</v>
      </c>
      <c s="24" t="s">
        <v>155</v>
      </c>
      <c s="25" t="s">
        <v>115</v>
      </c>
      <c s="26">
        <v>556.502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156</v>
      </c>
    </row>
    <row r="60" spans="1:5" ht="51">
      <c r="A60" s="30" t="s">
        <v>45</v>
      </c>
      <c r="E60" s="31" t="s">
        <v>157</v>
      </c>
    </row>
    <row r="61" spans="1:5" ht="191.25">
      <c r="A61" t="s">
        <v>46</v>
      </c>
      <c r="E61" s="29" t="s">
        <v>158</v>
      </c>
    </row>
    <row r="62" spans="1:16" ht="12.75">
      <c r="A62" s="18" t="s">
        <v>38</v>
      </c>
      <c s="23" t="s">
        <v>159</v>
      </c>
      <c s="23" t="s">
        <v>154</v>
      </c>
      <c s="18" t="s">
        <v>102</v>
      </c>
      <c s="24" t="s">
        <v>155</v>
      </c>
      <c s="25" t="s">
        <v>115</v>
      </c>
      <c s="26">
        <v>18.9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160</v>
      </c>
    </row>
    <row r="64" spans="1:5" ht="12.75">
      <c r="A64" s="30" t="s">
        <v>45</v>
      </c>
      <c r="E64" s="31" t="s">
        <v>161</v>
      </c>
    </row>
    <row r="65" spans="1:5" ht="191.25">
      <c r="A65" t="s">
        <v>46</v>
      </c>
      <c r="E65" s="29" t="s">
        <v>158</v>
      </c>
    </row>
    <row r="66" spans="1:18" ht="12.75" customHeight="1">
      <c r="A66" s="5" t="s">
        <v>36</v>
      </c>
      <c s="5"/>
      <c s="35" t="s">
        <v>33</v>
      </c>
      <c s="5"/>
      <c s="21" t="s">
        <v>162</v>
      </c>
      <c s="5"/>
      <c s="5"/>
      <c s="5"/>
      <c s="36">
        <f>0+Q66</f>
      </c>
      <c r="O66">
        <f>0+R66</f>
      </c>
      <c r="Q66">
        <f>0+I67+I71+I75+I79+I83+I87+I91+I95+I99+I103+I107+I111+I115</f>
      </c>
      <c>
        <f>0+O67+O71+O75+O79+O83+O87+O91+O95+O99+O103+O107+O111+O115</f>
      </c>
    </row>
    <row r="67" spans="1:16" ht="12.75">
      <c r="A67" s="18" t="s">
        <v>38</v>
      </c>
      <c s="23" t="s">
        <v>163</v>
      </c>
      <c s="23" t="s">
        <v>164</v>
      </c>
      <c s="18" t="s">
        <v>40</v>
      </c>
      <c s="24" t="s">
        <v>165</v>
      </c>
      <c s="25" t="s">
        <v>129</v>
      </c>
      <c s="26">
        <v>8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25.5">
      <c r="A68" s="28" t="s">
        <v>43</v>
      </c>
      <c r="E68" s="29" t="s">
        <v>166</v>
      </c>
    </row>
    <row r="69" spans="1:5" ht="12.75">
      <c r="A69" s="30" t="s">
        <v>45</v>
      </c>
      <c r="E69" s="31" t="s">
        <v>40</v>
      </c>
    </row>
    <row r="70" spans="1:5" ht="38.25">
      <c r="A70" t="s">
        <v>46</v>
      </c>
      <c r="E70" s="29" t="s">
        <v>167</v>
      </c>
    </row>
    <row r="71" spans="1:16" ht="12.75">
      <c r="A71" s="18" t="s">
        <v>38</v>
      </c>
      <c s="23" t="s">
        <v>168</v>
      </c>
      <c s="23" t="s">
        <v>169</v>
      </c>
      <c s="18" t="s">
        <v>40</v>
      </c>
      <c s="24" t="s">
        <v>170</v>
      </c>
      <c s="25" t="s">
        <v>129</v>
      </c>
      <c s="26">
        <v>48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25.5">
      <c r="A72" s="28" t="s">
        <v>43</v>
      </c>
      <c r="E72" s="29" t="s">
        <v>171</v>
      </c>
    </row>
    <row r="73" spans="1:5" ht="12.75">
      <c r="A73" s="30" t="s">
        <v>45</v>
      </c>
      <c r="E73" s="31" t="s">
        <v>40</v>
      </c>
    </row>
    <row r="74" spans="1:5" ht="38.25">
      <c r="A74" t="s">
        <v>46</v>
      </c>
      <c r="E74" s="29" t="s">
        <v>167</v>
      </c>
    </row>
    <row r="75" spans="1:16" ht="12.75">
      <c r="A75" s="18" t="s">
        <v>38</v>
      </c>
      <c s="23" t="s">
        <v>172</v>
      </c>
      <c s="23" t="s">
        <v>173</v>
      </c>
      <c s="18" t="s">
        <v>40</v>
      </c>
      <c s="24" t="s">
        <v>174</v>
      </c>
      <c s="25" t="s">
        <v>175</v>
      </c>
      <c s="26">
        <v>1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25.5">
      <c r="A76" s="28" t="s">
        <v>43</v>
      </c>
      <c r="E76" s="29" t="s">
        <v>176</v>
      </c>
    </row>
    <row r="77" spans="1:5" ht="12.75">
      <c r="A77" s="30" t="s">
        <v>45</v>
      </c>
      <c r="E77" s="31" t="s">
        <v>40</v>
      </c>
    </row>
    <row r="78" spans="1:5" ht="25.5">
      <c r="A78" t="s">
        <v>46</v>
      </c>
      <c r="E78" s="29" t="s">
        <v>177</v>
      </c>
    </row>
    <row r="79" spans="1:16" ht="12.75">
      <c r="A79" s="18" t="s">
        <v>38</v>
      </c>
      <c s="23" t="s">
        <v>178</v>
      </c>
      <c s="23" t="s">
        <v>179</v>
      </c>
      <c s="18" t="s">
        <v>40</v>
      </c>
      <c s="24" t="s">
        <v>180</v>
      </c>
      <c s="25" t="s">
        <v>175</v>
      </c>
      <c s="26">
        <v>8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181</v>
      </c>
    </row>
    <row r="81" spans="1:5" ht="12.75">
      <c r="A81" s="30" t="s">
        <v>45</v>
      </c>
      <c r="E81" s="31" t="s">
        <v>40</v>
      </c>
    </row>
    <row r="82" spans="1:5" ht="25.5">
      <c r="A82" t="s">
        <v>46</v>
      </c>
      <c r="E82" s="29" t="s">
        <v>177</v>
      </c>
    </row>
    <row r="83" spans="1:16" ht="12.75">
      <c r="A83" s="18" t="s">
        <v>38</v>
      </c>
      <c s="23" t="s">
        <v>182</v>
      </c>
      <c s="23" t="s">
        <v>183</v>
      </c>
      <c s="18" t="s">
        <v>40</v>
      </c>
      <c s="24" t="s">
        <v>184</v>
      </c>
      <c s="25" t="s">
        <v>129</v>
      </c>
      <c s="26">
        <v>39.6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185</v>
      </c>
    </row>
    <row r="85" spans="1:5" ht="51">
      <c r="A85" s="30" t="s">
        <v>45</v>
      </c>
      <c r="E85" s="31" t="s">
        <v>186</v>
      </c>
    </row>
    <row r="86" spans="1:5" ht="25.5">
      <c r="A86" t="s">
        <v>46</v>
      </c>
      <c r="E86" s="29" t="s">
        <v>187</v>
      </c>
    </row>
    <row r="87" spans="1:16" ht="12.75">
      <c r="A87" s="18" t="s">
        <v>38</v>
      </c>
      <c s="23" t="s">
        <v>188</v>
      </c>
      <c s="23" t="s">
        <v>189</v>
      </c>
      <c s="18" t="s">
        <v>40</v>
      </c>
      <c s="24" t="s">
        <v>190</v>
      </c>
      <c s="25" t="s">
        <v>175</v>
      </c>
      <c s="26">
        <v>1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191</v>
      </c>
    </row>
    <row r="89" spans="1:5" ht="12.75">
      <c r="A89" s="30" t="s">
        <v>45</v>
      </c>
      <c r="E89" s="31" t="s">
        <v>40</v>
      </c>
    </row>
    <row r="90" spans="1:5" ht="12.75">
      <c r="A90" t="s">
        <v>46</v>
      </c>
      <c r="E90" s="29" t="s">
        <v>40</v>
      </c>
    </row>
    <row r="91" spans="1:16" ht="12.75">
      <c r="A91" s="18" t="s">
        <v>38</v>
      </c>
      <c s="23" t="s">
        <v>192</v>
      </c>
      <c s="23" t="s">
        <v>193</v>
      </c>
      <c s="18" t="s">
        <v>40</v>
      </c>
      <c s="24" t="s">
        <v>194</v>
      </c>
      <c s="25" t="s">
        <v>195</v>
      </c>
      <c s="26">
        <v>10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40</v>
      </c>
    </row>
    <row r="93" spans="1:5" ht="12.75">
      <c r="A93" s="30" t="s">
        <v>45</v>
      </c>
      <c r="E93" s="31" t="s">
        <v>196</v>
      </c>
    </row>
    <row r="94" spans="1:5" ht="25.5">
      <c r="A94" t="s">
        <v>46</v>
      </c>
      <c r="E94" s="29" t="s">
        <v>197</v>
      </c>
    </row>
    <row r="95" spans="1:16" ht="12.75">
      <c r="A95" s="18" t="s">
        <v>38</v>
      </c>
      <c s="23" t="s">
        <v>198</v>
      </c>
      <c s="23" t="s">
        <v>199</v>
      </c>
      <c s="18" t="s">
        <v>40</v>
      </c>
      <c s="24" t="s">
        <v>200</v>
      </c>
      <c s="25" t="s">
        <v>201</v>
      </c>
      <c s="26">
        <v>22.88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25.5">
      <c r="A96" s="28" t="s">
        <v>43</v>
      </c>
      <c r="E96" s="29" t="s">
        <v>202</v>
      </c>
    </row>
    <row r="97" spans="1:5" ht="12.75">
      <c r="A97" s="30" t="s">
        <v>45</v>
      </c>
      <c r="E97" s="31" t="s">
        <v>203</v>
      </c>
    </row>
    <row r="98" spans="1:5" ht="25.5">
      <c r="A98" t="s">
        <v>46</v>
      </c>
      <c r="E98" s="29" t="s">
        <v>197</v>
      </c>
    </row>
    <row r="99" spans="1:16" ht="12.75">
      <c r="A99" s="18" t="s">
        <v>38</v>
      </c>
      <c s="23" t="s">
        <v>204</v>
      </c>
      <c s="23" t="s">
        <v>205</v>
      </c>
      <c s="18" t="s">
        <v>40</v>
      </c>
      <c s="24" t="s">
        <v>206</v>
      </c>
      <c s="25" t="s">
        <v>115</v>
      </c>
      <c s="26">
        <v>10.213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51">
      <c r="A100" s="28" t="s">
        <v>43</v>
      </c>
      <c r="E100" s="29" t="s">
        <v>207</v>
      </c>
    </row>
    <row r="101" spans="1:5" ht="38.25">
      <c r="A101" s="30" t="s">
        <v>45</v>
      </c>
      <c r="E101" s="31" t="s">
        <v>208</v>
      </c>
    </row>
    <row r="102" spans="1:5" ht="102">
      <c r="A102" t="s">
        <v>46</v>
      </c>
      <c r="E102" s="29" t="s">
        <v>209</v>
      </c>
    </row>
    <row r="103" spans="1:16" ht="12.75">
      <c r="A103" s="18" t="s">
        <v>38</v>
      </c>
      <c s="23" t="s">
        <v>210</v>
      </c>
      <c s="23" t="s">
        <v>211</v>
      </c>
      <c s="18" t="s">
        <v>40</v>
      </c>
      <c s="24" t="s">
        <v>212</v>
      </c>
      <c s="25" t="s">
        <v>115</v>
      </c>
      <c s="26">
        <v>15.99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213</v>
      </c>
    </row>
    <row r="105" spans="1:5" ht="12.75">
      <c r="A105" s="30" t="s">
        <v>45</v>
      </c>
      <c r="E105" s="31" t="s">
        <v>214</v>
      </c>
    </row>
    <row r="106" spans="1:5" ht="102">
      <c r="A106" t="s">
        <v>46</v>
      </c>
      <c r="E106" s="29" t="s">
        <v>209</v>
      </c>
    </row>
    <row r="107" spans="1:16" ht="12.75">
      <c r="A107" s="18" t="s">
        <v>38</v>
      </c>
      <c s="23" t="s">
        <v>215</v>
      </c>
      <c s="23" t="s">
        <v>216</v>
      </c>
      <c s="18" t="s">
        <v>40</v>
      </c>
      <c s="24" t="s">
        <v>217</v>
      </c>
      <c s="25" t="s">
        <v>115</v>
      </c>
      <c s="26">
        <v>31.358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38.25">
      <c r="A108" s="28" t="s">
        <v>43</v>
      </c>
      <c r="E108" s="29" t="s">
        <v>218</v>
      </c>
    </row>
    <row r="109" spans="1:5" ht="76.5">
      <c r="A109" s="30" t="s">
        <v>45</v>
      </c>
      <c r="E109" s="31" t="s">
        <v>219</v>
      </c>
    </row>
    <row r="110" spans="1:5" ht="102">
      <c r="A110" t="s">
        <v>46</v>
      </c>
      <c r="E110" s="29" t="s">
        <v>209</v>
      </c>
    </row>
    <row r="111" spans="1:16" ht="12.75">
      <c r="A111" s="18" t="s">
        <v>38</v>
      </c>
      <c s="23" t="s">
        <v>220</v>
      </c>
      <c s="23" t="s">
        <v>221</v>
      </c>
      <c s="18" t="s">
        <v>40</v>
      </c>
      <c s="24" t="s">
        <v>222</v>
      </c>
      <c s="25" t="s">
        <v>129</v>
      </c>
      <c s="26">
        <v>14.5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223</v>
      </c>
    </row>
    <row r="113" spans="1:5" ht="12.75">
      <c r="A113" s="30" t="s">
        <v>45</v>
      </c>
      <c r="E113" s="31" t="s">
        <v>40</v>
      </c>
    </row>
    <row r="114" spans="1:5" ht="114.75">
      <c r="A114" t="s">
        <v>46</v>
      </c>
      <c r="E114" s="29" t="s">
        <v>224</v>
      </c>
    </row>
    <row r="115" spans="1:16" ht="12.75">
      <c r="A115" s="18" t="s">
        <v>38</v>
      </c>
      <c s="23" t="s">
        <v>225</v>
      </c>
      <c s="23" t="s">
        <v>226</v>
      </c>
      <c s="18" t="s">
        <v>40</v>
      </c>
      <c s="24" t="s">
        <v>227</v>
      </c>
      <c s="25" t="s">
        <v>129</v>
      </c>
      <c s="26">
        <v>9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228</v>
      </c>
    </row>
    <row r="117" spans="1:5" ht="12.75">
      <c r="A117" s="30" t="s">
        <v>45</v>
      </c>
      <c r="E117" s="31" t="s">
        <v>40</v>
      </c>
    </row>
    <row r="118" spans="1:5" ht="114.75">
      <c r="A118" t="s">
        <v>46</v>
      </c>
      <c r="E118" s="29" t="s">
        <v>224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0+O8+O13+O34+O51+O56+O65+O102+O107+O140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229</v>
      </c>
      <c s="32">
        <f>0+I8+I13+I34+I51+I56+I65+I102+I107+I140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229</v>
      </c>
      <c s="5"/>
      <c s="14" t="s">
        <v>230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231</v>
      </c>
      <c s="18" t="s">
        <v>40</v>
      </c>
      <c s="24" t="s">
        <v>232</v>
      </c>
      <c s="25" t="s">
        <v>98</v>
      </c>
      <c s="26">
        <v>15.376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233</v>
      </c>
    </row>
    <row r="11" spans="1:5" ht="12.75">
      <c r="A11" s="30" t="s">
        <v>45</v>
      </c>
      <c r="E11" s="31" t="s">
        <v>234</v>
      </c>
    </row>
    <row r="12" spans="1:5" ht="25.5">
      <c r="A12" t="s">
        <v>46</v>
      </c>
      <c r="E12" s="29" t="s">
        <v>235</v>
      </c>
    </row>
    <row r="13" spans="1:18" ht="12.75" customHeight="1">
      <c r="A13" s="5" t="s">
        <v>36</v>
      </c>
      <c s="5"/>
      <c s="35" t="s">
        <v>22</v>
      </c>
      <c s="5"/>
      <c s="21" t="s">
        <v>112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8" t="s">
        <v>38</v>
      </c>
      <c s="23" t="s">
        <v>16</v>
      </c>
      <c s="23" t="s">
        <v>236</v>
      </c>
      <c s="18" t="s">
        <v>40</v>
      </c>
      <c s="24" t="s">
        <v>237</v>
      </c>
      <c s="25" t="s">
        <v>238</v>
      </c>
      <c s="26">
        <v>80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38.25">
      <c r="A15" s="28" t="s">
        <v>43</v>
      </c>
      <c r="E15" s="29" t="s">
        <v>239</v>
      </c>
    </row>
    <row r="16" spans="1:5" ht="12.75">
      <c r="A16" s="30" t="s">
        <v>45</v>
      </c>
      <c r="E16" s="31" t="s">
        <v>240</v>
      </c>
    </row>
    <row r="17" spans="1:5" ht="38.25">
      <c r="A17" t="s">
        <v>46</v>
      </c>
      <c r="E17" s="29" t="s">
        <v>241</v>
      </c>
    </row>
    <row r="18" spans="1:16" ht="12.75">
      <c r="A18" s="18" t="s">
        <v>38</v>
      </c>
      <c s="23" t="s">
        <v>15</v>
      </c>
      <c s="23" t="s">
        <v>242</v>
      </c>
      <c s="18" t="s">
        <v>40</v>
      </c>
      <c s="24" t="s">
        <v>243</v>
      </c>
      <c s="25" t="s">
        <v>129</v>
      </c>
      <c s="26">
        <v>18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244</v>
      </c>
    </row>
    <row r="20" spans="1:5" ht="12.75">
      <c r="A20" s="30" t="s">
        <v>45</v>
      </c>
      <c r="E20" s="31" t="s">
        <v>40</v>
      </c>
    </row>
    <row r="21" spans="1:5" ht="38.25">
      <c r="A21" t="s">
        <v>46</v>
      </c>
      <c r="E21" s="29" t="s">
        <v>245</v>
      </c>
    </row>
    <row r="22" spans="1:16" ht="12.75">
      <c r="A22" s="18" t="s">
        <v>38</v>
      </c>
      <c s="23" t="s">
        <v>26</v>
      </c>
      <c s="23" t="s">
        <v>246</v>
      </c>
      <c s="18" t="s">
        <v>40</v>
      </c>
      <c s="24" t="s">
        <v>247</v>
      </c>
      <c s="25" t="s">
        <v>115</v>
      </c>
      <c s="26">
        <v>211.38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248</v>
      </c>
    </row>
    <row r="24" spans="1:5" ht="89.25">
      <c r="A24" s="30" t="s">
        <v>45</v>
      </c>
      <c r="E24" s="31" t="s">
        <v>249</v>
      </c>
    </row>
    <row r="25" spans="1:5" ht="293.25">
      <c r="A25" t="s">
        <v>46</v>
      </c>
      <c r="E25" s="29" t="s">
        <v>250</v>
      </c>
    </row>
    <row r="26" spans="1:16" ht="12.75">
      <c r="A26" s="18" t="s">
        <v>38</v>
      </c>
      <c s="23" t="s">
        <v>28</v>
      </c>
      <c s="23" t="s">
        <v>251</v>
      </c>
      <c s="18" t="s">
        <v>40</v>
      </c>
      <c s="24" t="s">
        <v>252</v>
      </c>
      <c s="25" t="s">
        <v>195</v>
      </c>
      <c s="26">
        <v>89.25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253</v>
      </c>
    </row>
    <row r="28" spans="1:5" ht="38.25">
      <c r="A28" s="30" t="s">
        <v>45</v>
      </c>
      <c r="E28" s="31" t="s">
        <v>254</v>
      </c>
    </row>
    <row r="29" spans="1:5" ht="25.5">
      <c r="A29" t="s">
        <v>46</v>
      </c>
      <c r="E29" s="29" t="s">
        <v>255</v>
      </c>
    </row>
    <row r="30" spans="1:16" ht="12.75">
      <c r="A30" s="18" t="s">
        <v>38</v>
      </c>
      <c s="23" t="s">
        <v>30</v>
      </c>
      <c s="23" t="s">
        <v>256</v>
      </c>
      <c s="18" t="s">
        <v>40</v>
      </c>
      <c s="24" t="s">
        <v>257</v>
      </c>
      <c s="25" t="s">
        <v>115</v>
      </c>
      <c s="26">
        <v>26.588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258</v>
      </c>
    </row>
    <row r="32" spans="1:5" ht="38.25">
      <c r="A32" s="30" t="s">
        <v>45</v>
      </c>
      <c r="E32" s="31" t="s">
        <v>259</v>
      </c>
    </row>
    <row r="33" spans="1:5" ht="38.25">
      <c r="A33" t="s">
        <v>46</v>
      </c>
      <c r="E33" s="29" t="s">
        <v>260</v>
      </c>
    </row>
    <row r="34" spans="1:18" ht="12.75" customHeight="1">
      <c r="A34" s="5" t="s">
        <v>36</v>
      </c>
      <c s="5"/>
      <c s="35" t="s">
        <v>16</v>
      </c>
      <c s="5"/>
      <c s="21" t="s">
        <v>261</v>
      </c>
      <c s="5"/>
      <c s="5"/>
      <c s="5"/>
      <c s="36">
        <f>0+Q34</f>
      </c>
      <c r="O34">
        <f>0+R34</f>
      </c>
      <c r="Q34">
        <f>0+I35+I39+I43+I47</f>
      </c>
      <c>
        <f>0+O35+O39+O43+O47</f>
      </c>
    </row>
    <row r="35" spans="1:16" ht="12.75">
      <c r="A35" s="18" t="s">
        <v>38</v>
      </c>
      <c s="23" t="s">
        <v>77</v>
      </c>
      <c s="23" t="s">
        <v>262</v>
      </c>
      <c s="18" t="s">
        <v>40</v>
      </c>
      <c s="24" t="s">
        <v>263</v>
      </c>
      <c s="25" t="s">
        <v>115</v>
      </c>
      <c s="26">
        <v>1.575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264</v>
      </c>
    </row>
    <row r="37" spans="1:5" ht="12.75">
      <c r="A37" s="30" t="s">
        <v>45</v>
      </c>
      <c r="E37" s="31" t="s">
        <v>265</v>
      </c>
    </row>
    <row r="38" spans="1:5" ht="369.75">
      <c r="A38" t="s">
        <v>46</v>
      </c>
      <c r="E38" s="29" t="s">
        <v>266</v>
      </c>
    </row>
    <row r="39" spans="1:16" ht="12.75">
      <c r="A39" s="18" t="s">
        <v>38</v>
      </c>
      <c s="23" t="s">
        <v>80</v>
      </c>
      <c s="23" t="s">
        <v>267</v>
      </c>
      <c s="18" t="s">
        <v>40</v>
      </c>
      <c s="24" t="s">
        <v>268</v>
      </c>
      <c s="25" t="s">
        <v>115</v>
      </c>
      <c s="26">
        <v>1.026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269</v>
      </c>
    </row>
    <row r="41" spans="1:5" ht="38.25">
      <c r="A41" s="30" t="s">
        <v>45</v>
      </c>
      <c r="E41" s="31" t="s">
        <v>270</v>
      </c>
    </row>
    <row r="42" spans="1:5" ht="369.75">
      <c r="A42" t="s">
        <v>46</v>
      </c>
      <c r="E42" s="29" t="s">
        <v>266</v>
      </c>
    </row>
    <row r="43" spans="1:16" ht="12.75">
      <c r="A43" s="18" t="s">
        <v>38</v>
      </c>
      <c s="23" t="s">
        <v>33</v>
      </c>
      <c s="23" t="s">
        <v>271</v>
      </c>
      <c s="18" t="s">
        <v>40</v>
      </c>
      <c s="24" t="s">
        <v>272</v>
      </c>
      <c s="25" t="s">
        <v>115</v>
      </c>
      <c s="26">
        <v>11.88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25.5">
      <c r="A44" s="28" t="s">
        <v>43</v>
      </c>
      <c r="E44" s="29" t="s">
        <v>273</v>
      </c>
    </row>
    <row r="45" spans="1:5" ht="12.75">
      <c r="A45" s="30" t="s">
        <v>45</v>
      </c>
      <c r="E45" s="31" t="s">
        <v>274</v>
      </c>
    </row>
    <row r="46" spans="1:5" ht="369.75">
      <c r="A46" t="s">
        <v>46</v>
      </c>
      <c r="E46" s="29" t="s">
        <v>266</v>
      </c>
    </row>
    <row r="47" spans="1:16" ht="12.75">
      <c r="A47" s="18" t="s">
        <v>38</v>
      </c>
      <c s="23" t="s">
        <v>35</v>
      </c>
      <c s="23" t="s">
        <v>275</v>
      </c>
      <c s="18" t="s">
        <v>40</v>
      </c>
      <c s="24" t="s">
        <v>276</v>
      </c>
      <c s="25" t="s">
        <v>98</v>
      </c>
      <c s="26">
        <v>0.474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25.5">
      <c r="A48" s="28" t="s">
        <v>43</v>
      </c>
      <c r="E48" s="29" t="s">
        <v>277</v>
      </c>
    </row>
    <row r="49" spans="1:5" ht="38.25">
      <c r="A49" s="30" t="s">
        <v>45</v>
      </c>
      <c r="E49" s="31" t="s">
        <v>278</v>
      </c>
    </row>
    <row r="50" spans="1:5" ht="267.75">
      <c r="A50" t="s">
        <v>46</v>
      </c>
      <c r="E50" s="29" t="s">
        <v>279</v>
      </c>
    </row>
    <row r="51" spans="1:18" ht="12.75" customHeight="1">
      <c r="A51" s="5" t="s">
        <v>36</v>
      </c>
      <c s="5"/>
      <c s="35" t="s">
        <v>15</v>
      </c>
      <c s="5"/>
      <c s="21" t="s">
        <v>280</v>
      </c>
      <c s="5"/>
      <c s="5"/>
      <c s="5"/>
      <c s="36">
        <f>0+Q51</f>
      </c>
      <c r="O51">
        <f>0+R51</f>
      </c>
      <c r="Q51">
        <f>0+I52</f>
      </c>
      <c>
        <f>0+O52</f>
      </c>
    </row>
    <row r="52" spans="1:16" ht="12.75">
      <c r="A52" s="18" t="s">
        <v>38</v>
      </c>
      <c s="23" t="s">
        <v>87</v>
      </c>
      <c s="23" t="s">
        <v>281</v>
      </c>
      <c s="18" t="s">
        <v>40</v>
      </c>
      <c s="24" t="s">
        <v>282</v>
      </c>
      <c s="25" t="s">
        <v>115</v>
      </c>
      <c s="26">
        <v>1.25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25.5">
      <c r="A53" s="28" t="s">
        <v>43</v>
      </c>
      <c r="E53" s="29" t="s">
        <v>283</v>
      </c>
    </row>
    <row r="54" spans="1:5" ht="12.75">
      <c r="A54" s="30" t="s">
        <v>45</v>
      </c>
      <c r="E54" s="31" t="s">
        <v>284</v>
      </c>
    </row>
    <row r="55" spans="1:5" ht="51">
      <c r="A55" t="s">
        <v>46</v>
      </c>
      <c r="E55" s="29" t="s">
        <v>285</v>
      </c>
    </row>
    <row r="56" spans="1:18" ht="12.75" customHeight="1">
      <c r="A56" s="5" t="s">
        <v>36</v>
      </c>
      <c s="5"/>
      <c s="35" t="s">
        <v>26</v>
      </c>
      <c s="5"/>
      <c s="21" t="s">
        <v>286</v>
      </c>
      <c s="5"/>
      <c s="5"/>
      <c s="5"/>
      <c s="36">
        <f>0+Q56</f>
      </c>
      <c r="O56">
        <f>0+R56</f>
      </c>
      <c r="Q56">
        <f>0+I57+I61</f>
      </c>
      <c>
        <f>0+O57+O61</f>
      </c>
    </row>
    <row r="57" spans="1:16" ht="12.75">
      <c r="A57" s="18" t="s">
        <v>38</v>
      </c>
      <c s="23" t="s">
        <v>90</v>
      </c>
      <c s="23" t="s">
        <v>287</v>
      </c>
      <c s="18" t="s">
        <v>40</v>
      </c>
      <c s="24" t="s">
        <v>288</v>
      </c>
      <c s="25" t="s">
        <v>115</v>
      </c>
      <c s="26">
        <v>29.453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25.5">
      <c r="A58" s="28" t="s">
        <v>43</v>
      </c>
      <c r="E58" s="29" t="s">
        <v>289</v>
      </c>
    </row>
    <row r="59" spans="1:5" ht="38.25">
      <c r="A59" s="30" t="s">
        <v>45</v>
      </c>
      <c r="E59" s="31" t="s">
        <v>290</v>
      </c>
    </row>
    <row r="60" spans="1:5" ht="38.25">
      <c r="A60" t="s">
        <v>46</v>
      </c>
      <c r="E60" s="29" t="s">
        <v>291</v>
      </c>
    </row>
    <row r="61" spans="1:16" ht="12.75">
      <c r="A61" s="18" t="s">
        <v>38</v>
      </c>
      <c s="23" t="s">
        <v>153</v>
      </c>
      <c s="23" t="s">
        <v>292</v>
      </c>
      <c s="18" t="s">
        <v>40</v>
      </c>
      <c s="24" t="s">
        <v>293</v>
      </c>
      <c s="25" t="s">
        <v>115</v>
      </c>
      <c s="26">
        <v>3.85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294</v>
      </c>
    </row>
    <row r="63" spans="1:5" ht="51">
      <c r="A63" s="30" t="s">
        <v>45</v>
      </c>
      <c r="E63" s="31" t="s">
        <v>295</v>
      </c>
    </row>
    <row r="64" spans="1:5" ht="395.25">
      <c r="A64" t="s">
        <v>46</v>
      </c>
      <c r="E64" s="29" t="s">
        <v>296</v>
      </c>
    </row>
    <row r="65" spans="1:18" ht="12.75" customHeight="1">
      <c r="A65" s="5" t="s">
        <v>36</v>
      </c>
      <c s="5"/>
      <c s="35" t="s">
        <v>28</v>
      </c>
      <c s="5"/>
      <c s="21" t="s">
        <v>297</v>
      </c>
      <c s="5"/>
      <c s="5"/>
      <c s="5"/>
      <c s="36">
        <f>0+Q65</f>
      </c>
      <c r="O65">
        <f>0+R65</f>
      </c>
      <c r="Q65">
        <f>0+I66+I70+I74+I78+I82+I86+I90+I94+I98</f>
      </c>
      <c>
        <f>0+O66+O70+O74+O78+O82+O86+O90+O94+O98</f>
      </c>
    </row>
    <row r="66" spans="1:16" ht="12.75">
      <c r="A66" s="18" t="s">
        <v>38</v>
      </c>
      <c s="23" t="s">
        <v>159</v>
      </c>
      <c s="23" t="s">
        <v>298</v>
      </c>
      <c s="18" t="s">
        <v>40</v>
      </c>
      <c s="24" t="s">
        <v>299</v>
      </c>
      <c s="25" t="s">
        <v>195</v>
      </c>
      <c s="26">
        <v>32.07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300</v>
      </c>
    </row>
    <row r="68" spans="1:5" ht="12.75">
      <c r="A68" s="30" t="s">
        <v>45</v>
      </c>
      <c r="E68" s="31" t="s">
        <v>301</v>
      </c>
    </row>
    <row r="69" spans="1:5" ht="51">
      <c r="A69" t="s">
        <v>46</v>
      </c>
      <c r="E69" s="29" t="s">
        <v>302</v>
      </c>
    </row>
    <row r="70" spans="1:16" ht="12.75">
      <c r="A70" s="18" t="s">
        <v>38</v>
      </c>
      <c s="23" t="s">
        <v>163</v>
      </c>
      <c s="23" t="s">
        <v>303</v>
      </c>
      <c s="18" t="s">
        <v>40</v>
      </c>
      <c s="24" t="s">
        <v>304</v>
      </c>
      <c s="25" t="s">
        <v>195</v>
      </c>
      <c s="26">
        <v>612.86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38.25">
      <c r="A71" s="28" t="s">
        <v>43</v>
      </c>
      <c r="E71" s="29" t="s">
        <v>305</v>
      </c>
    </row>
    <row r="72" spans="1:5" ht="114.75">
      <c r="A72" s="30" t="s">
        <v>45</v>
      </c>
      <c r="E72" s="31" t="s">
        <v>306</v>
      </c>
    </row>
    <row r="73" spans="1:5" ht="51">
      <c r="A73" t="s">
        <v>46</v>
      </c>
      <c r="E73" s="29" t="s">
        <v>302</v>
      </c>
    </row>
    <row r="74" spans="1:16" ht="12.75">
      <c r="A74" s="18" t="s">
        <v>38</v>
      </c>
      <c s="23" t="s">
        <v>168</v>
      </c>
      <c s="23" t="s">
        <v>307</v>
      </c>
      <c s="18" t="s">
        <v>40</v>
      </c>
      <c s="24" t="s">
        <v>308</v>
      </c>
      <c s="25" t="s">
        <v>195</v>
      </c>
      <c s="26">
        <v>293.2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309</v>
      </c>
    </row>
    <row r="76" spans="1:5" ht="12.75">
      <c r="A76" s="30" t="s">
        <v>45</v>
      </c>
      <c r="E76" s="31" t="s">
        <v>40</v>
      </c>
    </row>
    <row r="77" spans="1:5" ht="51">
      <c r="A77" t="s">
        <v>46</v>
      </c>
      <c r="E77" s="29" t="s">
        <v>310</v>
      </c>
    </row>
    <row r="78" spans="1:16" ht="12.75">
      <c r="A78" s="18" t="s">
        <v>38</v>
      </c>
      <c s="23" t="s">
        <v>172</v>
      </c>
      <c s="23" t="s">
        <v>311</v>
      </c>
      <c s="18" t="s">
        <v>40</v>
      </c>
      <c s="24" t="s">
        <v>312</v>
      </c>
      <c s="25" t="s">
        <v>195</v>
      </c>
      <c s="26">
        <v>627.44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313</v>
      </c>
    </row>
    <row r="80" spans="1:5" ht="12.75">
      <c r="A80" s="30" t="s">
        <v>45</v>
      </c>
      <c r="E80" s="31" t="s">
        <v>314</v>
      </c>
    </row>
    <row r="81" spans="1:5" ht="51">
      <c r="A81" t="s">
        <v>46</v>
      </c>
      <c r="E81" s="29" t="s">
        <v>310</v>
      </c>
    </row>
    <row r="82" spans="1:16" ht="12.75">
      <c r="A82" s="18" t="s">
        <v>38</v>
      </c>
      <c s="23" t="s">
        <v>178</v>
      </c>
      <c s="23" t="s">
        <v>315</v>
      </c>
      <c s="18" t="s">
        <v>40</v>
      </c>
      <c s="24" t="s">
        <v>316</v>
      </c>
      <c s="25" t="s">
        <v>195</v>
      </c>
      <c s="26">
        <v>320.68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317</v>
      </c>
    </row>
    <row r="84" spans="1:5" ht="51">
      <c r="A84" s="30" t="s">
        <v>45</v>
      </c>
      <c r="E84" s="31" t="s">
        <v>318</v>
      </c>
    </row>
    <row r="85" spans="1:5" ht="140.25">
      <c r="A85" t="s">
        <v>46</v>
      </c>
      <c r="E85" s="29" t="s">
        <v>319</v>
      </c>
    </row>
    <row r="86" spans="1:16" ht="12.75">
      <c r="A86" s="18" t="s">
        <v>38</v>
      </c>
      <c s="23" t="s">
        <v>182</v>
      </c>
      <c s="23" t="s">
        <v>320</v>
      </c>
      <c s="18" t="s">
        <v>40</v>
      </c>
      <c s="24" t="s">
        <v>321</v>
      </c>
      <c s="25" t="s">
        <v>195</v>
      </c>
      <c s="26">
        <v>306.76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322</v>
      </c>
    </row>
    <row r="88" spans="1:5" ht="51">
      <c r="A88" s="30" t="s">
        <v>45</v>
      </c>
      <c r="E88" s="31" t="s">
        <v>323</v>
      </c>
    </row>
    <row r="89" spans="1:5" ht="140.25">
      <c r="A89" t="s">
        <v>46</v>
      </c>
      <c r="E89" s="29" t="s">
        <v>319</v>
      </c>
    </row>
    <row r="90" spans="1:16" ht="12.75">
      <c r="A90" s="18" t="s">
        <v>38</v>
      </c>
      <c s="23" t="s">
        <v>188</v>
      </c>
      <c s="23" t="s">
        <v>324</v>
      </c>
      <c s="18" t="s">
        <v>40</v>
      </c>
      <c s="24" t="s">
        <v>325</v>
      </c>
      <c s="25" t="s">
        <v>195</v>
      </c>
      <c s="26">
        <v>293.2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326</v>
      </c>
    </row>
    <row r="92" spans="1:5" ht="51">
      <c r="A92" s="30" t="s">
        <v>45</v>
      </c>
      <c r="E92" s="31" t="s">
        <v>327</v>
      </c>
    </row>
    <row r="93" spans="1:5" ht="140.25">
      <c r="A93" t="s">
        <v>46</v>
      </c>
      <c r="E93" s="29" t="s">
        <v>319</v>
      </c>
    </row>
    <row r="94" spans="1:16" ht="12.75">
      <c r="A94" s="18" t="s">
        <v>38</v>
      </c>
      <c s="23" t="s">
        <v>192</v>
      </c>
      <c s="23" t="s">
        <v>328</v>
      </c>
      <c s="18" t="s">
        <v>40</v>
      </c>
      <c s="24" t="s">
        <v>329</v>
      </c>
      <c s="25" t="s">
        <v>195</v>
      </c>
      <c s="26">
        <v>31.35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330</v>
      </c>
    </row>
    <row r="96" spans="1:5" ht="12.75">
      <c r="A96" s="30" t="s">
        <v>45</v>
      </c>
      <c r="E96" s="31" t="s">
        <v>331</v>
      </c>
    </row>
    <row r="97" spans="1:5" ht="153">
      <c r="A97" t="s">
        <v>46</v>
      </c>
      <c r="E97" s="29" t="s">
        <v>332</v>
      </c>
    </row>
    <row r="98" spans="1:16" ht="25.5">
      <c r="A98" s="18" t="s">
        <v>38</v>
      </c>
      <c s="23" t="s">
        <v>198</v>
      </c>
      <c s="23" t="s">
        <v>333</v>
      </c>
      <c s="18" t="s">
        <v>40</v>
      </c>
      <c s="24" t="s">
        <v>334</v>
      </c>
      <c s="25" t="s">
        <v>195</v>
      </c>
      <c s="26">
        <v>0.72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335</v>
      </c>
    </row>
    <row r="100" spans="1:5" ht="12.75">
      <c r="A100" s="30" t="s">
        <v>45</v>
      </c>
      <c r="E100" s="31" t="s">
        <v>336</v>
      </c>
    </row>
    <row r="101" spans="1:5" ht="153">
      <c r="A101" t="s">
        <v>46</v>
      </c>
      <c r="E101" s="29" t="s">
        <v>332</v>
      </c>
    </row>
    <row r="102" spans="1:18" ht="12.75" customHeight="1">
      <c r="A102" s="5" t="s">
        <v>36</v>
      </c>
      <c s="5"/>
      <c s="35" t="s">
        <v>30</v>
      </c>
      <c s="5"/>
      <c s="21" t="s">
        <v>337</v>
      </c>
      <c s="5"/>
      <c s="5"/>
      <c s="5"/>
      <c s="36">
        <f>0+Q102</f>
      </c>
      <c r="O102">
        <f>0+R102</f>
      </c>
      <c r="Q102">
        <f>0+I103</f>
      </c>
      <c>
        <f>0+O103</f>
      </c>
    </row>
    <row r="103" spans="1:16" ht="12.75">
      <c r="A103" s="18" t="s">
        <v>38</v>
      </c>
      <c s="23" t="s">
        <v>204</v>
      </c>
      <c s="23" t="s">
        <v>338</v>
      </c>
      <c s="18" t="s">
        <v>40</v>
      </c>
      <c s="24" t="s">
        <v>339</v>
      </c>
      <c s="25" t="s">
        <v>195</v>
      </c>
      <c s="26">
        <v>10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340</v>
      </c>
    </row>
    <row r="105" spans="1:5" ht="12.75">
      <c r="A105" s="30" t="s">
        <v>45</v>
      </c>
      <c r="E105" s="31" t="s">
        <v>196</v>
      </c>
    </row>
    <row r="106" spans="1:5" ht="89.25">
      <c r="A106" t="s">
        <v>46</v>
      </c>
      <c r="E106" s="29" t="s">
        <v>341</v>
      </c>
    </row>
    <row r="107" spans="1:18" ht="12.75" customHeight="1">
      <c r="A107" s="5" t="s">
        <v>36</v>
      </c>
      <c s="5"/>
      <c s="35" t="s">
        <v>80</v>
      </c>
      <c s="5"/>
      <c s="21" t="s">
        <v>342</v>
      </c>
      <c s="5"/>
      <c s="5"/>
      <c s="5"/>
      <c s="36">
        <f>0+Q107</f>
      </c>
      <c r="O107">
        <f>0+R107</f>
      </c>
      <c r="Q107">
        <f>0+I108+I112+I116+I120+I124+I128+I132+I136</f>
      </c>
      <c>
        <f>0+O108+O112+O116+O120+O124+O128+O132+O136</f>
      </c>
    </row>
    <row r="108" spans="1:16" ht="12.75">
      <c r="A108" s="18" t="s">
        <v>38</v>
      </c>
      <c s="23" t="s">
        <v>210</v>
      </c>
      <c s="23" t="s">
        <v>343</v>
      </c>
      <c s="18" t="s">
        <v>40</v>
      </c>
      <c s="24" t="s">
        <v>344</v>
      </c>
      <c s="25" t="s">
        <v>129</v>
      </c>
      <c s="26">
        <v>2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25.5">
      <c r="A109" s="28" t="s">
        <v>43</v>
      </c>
      <c r="E109" s="29" t="s">
        <v>345</v>
      </c>
    </row>
    <row r="110" spans="1:5" ht="12.75">
      <c r="A110" s="30" t="s">
        <v>45</v>
      </c>
      <c r="E110" s="31" t="s">
        <v>40</v>
      </c>
    </row>
    <row r="111" spans="1:5" ht="255">
      <c r="A111" t="s">
        <v>46</v>
      </c>
      <c r="E111" s="29" t="s">
        <v>346</v>
      </c>
    </row>
    <row r="112" spans="1:16" ht="12.75">
      <c r="A112" s="18" t="s">
        <v>38</v>
      </c>
      <c s="23" t="s">
        <v>215</v>
      </c>
      <c s="23" t="s">
        <v>347</v>
      </c>
      <c s="18" t="s">
        <v>40</v>
      </c>
      <c s="24" t="s">
        <v>348</v>
      </c>
      <c s="25" t="s">
        <v>129</v>
      </c>
      <c s="26">
        <v>23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25.5">
      <c r="A113" s="28" t="s">
        <v>43</v>
      </c>
      <c r="E113" s="29" t="s">
        <v>349</v>
      </c>
    </row>
    <row r="114" spans="1:5" ht="38.25">
      <c r="A114" s="30" t="s">
        <v>45</v>
      </c>
      <c r="E114" s="31" t="s">
        <v>350</v>
      </c>
    </row>
    <row r="115" spans="1:5" ht="255">
      <c r="A115" t="s">
        <v>46</v>
      </c>
      <c r="E115" s="29" t="s">
        <v>346</v>
      </c>
    </row>
    <row r="116" spans="1:16" ht="12.75">
      <c r="A116" s="18" t="s">
        <v>38</v>
      </c>
      <c s="23" t="s">
        <v>220</v>
      </c>
      <c s="23" t="s">
        <v>351</v>
      </c>
      <c s="18" t="s">
        <v>40</v>
      </c>
      <c s="24" t="s">
        <v>352</v>
      </c>
      <c s="25" t="s">
        <v>129</v>
      </c>
      <c s="26">
        <v>3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25.5">
      <c r="A117" s="28" t="s">
        <v>43</v>
      </c>
      <c r="E117" s="29" t="s">
        <v>353</v>
      </c>
    </row>
    <row r="118" spans="1:5" ht="12.75">
      <c r="A118" s="30" t="s">
        <v>45</v>
      </c>
      <c r="E118" s="31" t="s">
        <v>40</v>
      </c>
    </row>
    <row r="119" spans="1:5" ht="255">
      <c r="A119" t="s">
        <v>46</v>
      </c>
      <c r="E119" s="29" t="s">
        <v>346</v>
      </c>
    </row>
    <row r="120" spans="1:16" ht="12.75">
      <c r="A120" s="18" t="s">
        <v>38</v>
      </c>
      <c s="23" t="s">
        <v>225</v>
      </c>
      <c s="23" t="s">
        <v>354</v>
      </c>
      <c s="18" t="s">
        <v>40</v>
      </c>
      <c s="24" t="s">
        <v>355</v>
      </c>
      <c s="25" t="s">
        <v>129</v>
      </c>
      <c s="26">
        <v>2.5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12.75">
      <c r="A121" s="28" t="s">
        <v>43</v>
      </c>
      <c r="E121" s="29" t="s">
        <v>356</v>
      </c>
    </row>
    <row r="122" spans="1:5" ht="12.75">
      <c r="A122" s="30" t="s">
        <v>45</v>
      </c>
      <c r="E122" s="31" t="s">
        <v>40</v>
      </c>
    </row>
    <row r="123" spans="1:5" ht="255">
      <c r="A123" t="s">
        <v>46</v>
      </c>
      <c r="E123" s="29" t="s">
        <v>346</v>
      </c>
    </row>
    <row r="124" spans="1:16" ht="12.75">
      <c r="A124" s="18" t="s">
        <v>38</v>
      </c>
      <c s="23" t="s">
        <v>357</v>
      </c>
      <c s="23" t="s">
        <v>358</v>
      </c>
      <c s="18" t="s">
        <v>40</v>
      </c>
      <c s="24" t="s">
        <v>359</v>
      </c>
      <c s="25" t="s">
        <v>175</v>
      </c>
      <c s="26">
        <v>1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12.75">
      <c r="A125" s="28" t="s">
        <v>43</v>
      </c>
      <c r="E125" s="29" t="s">
        <v>360</v>
      </c>
    </row>
    <row r="126" spans="1:5" ht="12.75">
      <c r="A126" s="30" t="s">
        <v>45</v>
      </c>
      <c r="E126" s="31" t="s">
        <v>40</v>
      </c>
    </row>
    <row r="127" spans="1:5" ht="242.25">
      <c r="A127" t="s">
        <v>46</v>
      </c>
      <c r="E127" s="29" t="s">
        <v>361</v>
      </c>
    </row>
    <row r="128" spans="1:16" ht="12.75">
      <c r="A128" s="18" t="s">
        <v>38</v>
      </c>
      <c s="23" t="s">
        <v>362</v>
      </c>
      <c s="23" t="s">
        <v>363</v>
      </c>
      <c s="18" t="s">
        <v>40</v>
      </c>
      <c s="24" t="s">
        <v>364</v>
      </c>
      <c s="25" t="s">
        <v>175</v>
      </c>
      <c s="26">
        <v>1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12.75">
      <c r="A129" s="28" t="s">
        <v>43</v>
      </c>
      <c r="E129" s="29" t="s">
        <v>365</v>
      </c>
    </row>
    <row r="130" spans="1:5" ht="12.75">
      <c r="A130" s="30" t="s">
        <v>45</v>
      </c>
      <c r="E130" s="31" t="s">
        <v>40</v>
      </c>
    </row>
    <row r="131" spans="1:5" ht="242.25">
      <c r="A131" t="s">
        <v>46</v>
      </c>
      <c r="E131" s="29" t="s">
        <v>361</v>
      </c>
    </row>
    <row r="132" spans="1:16" ht="12.75">
      <c r="A132" s="18" t="s">
        <v>38</v>
      </c>
      <c s="23" t="s">
        <v>366</v>
      </c>
      <c s="23" t="s">
        <v>367</v>
      </c>
      <c s="18" t="s">
        <v>40</v>
      </c>
      <c s="24" t="s">
        <v>368</v>
      </c>
      <c s="25" t="s">
        <v>175</v>
      </c>
      <c s="26">
        <v>1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12.75">
      <c r="A133" s="28" t="s">
        <v>43</v>
      </c>
      <c r="E133" s="29" t="s">
        <v>369</v>
      </c>
    </row>
    <row r="134" spans="1:5" ht="12.75">
      <c r="A134" s="30" t="s">
        <v>45</v>
      </c>
      <c r="E134" s="31" t="s">
        <v>40</v>
      </c>
    </row>
    <row r="135" spans="1:5" ht="89.25">
      <c r="A135" t="s">
        <v>46</v>
      </c>
      <c r="E135" s="29" t="s">
        <v>370</v>
      </c>
    </row>
    <row r="136" spans="1:16" ht="12.75">
      <c r="A136" s="18" t="s">
        <v>38</v>
      </c>
      <c s="23" t="s">
        <v>371</v>
      </c>
      <c s="23" t="s">
        <v>372</v>
      </c>
      <c s="18" t="s">
        <v>40</v>
      </c>
      <c s="24" t="s">
        <v>373</v>
      </c>
      <c s="25" t="s">
        <v>175</v>
      </c>
      <c s="26">
        <v>3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12.75">
      <c r="A137" s="28" t="s">
        <v>43</v>
      </c>
      <c r="E137" s="29" t="s">
        <v>374</v>
      </c>
    </row>
    <row r="138" spans="1:5" ht="12.75">
      <c r="A138" s="30" t="s">
        <v>45</v>
      </c>
      <c r="E138" s="31" t="s">
        <v>40</v>
      </c>
    </row>
    <row r="139" spans="1:5" ht="25.5">
      <c r="A139" t="s">
        <v>46</v>
      </c>
      <c r="E139" s="29" t="s">
        <v>375</v>
      </c>
    </row>
    <row r="140" spans="1:18" ht="12.75" customHeight="1">
      <c r="A140" s="5" t="s">
        <v>36</v>
      </c>
      <c s="5"/>
      <c s="35" t="s">
        <v>33</v>
      </c>
      <c s="5"/>
      <c s="21" t="s">
        <v>162</v>
      </c>
      <c s="5"/>
      <c s="5"/>
      <c s="5"/>
      <c s="36">
        <f>0+Q140</f>
      </c>
      <c r="O140">
        <f>0+R140</f>
      </c>
      <c r="Q140">
        <f>0+I141+I145+I149+I153+I157+I161+I165+I169+I173+I177+I181</f>
      </c>
      <c>
        <f>0+O141+O145+O149+O153+O157+O161+O165+O169+O173+O177+O181</f>
      </c>
    </row>
    <row r="141" spans="1:16" ht="12.75">
      <c r="A141" s="18" t="s">
        <v>38</v>
      </c>
      <c s="23" t="s">
        <v>376</v>
      </c>
      <c s="23" t="s">
        <v>377</v>
      </c>
      <c s="18" t="s">
        <v>40</v>
      </c>
      <c s="24" t="s">
        <v>378</v>
      </c>
      <c s="25" t="s">
        <v>175</v>
      </c>
      <c s="26">
        <v>2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12.75">
      <c r="A142" s="28" t="s">
        <v>43</v>
      </c>
      <c r="E142" s="29" t="s">
        <v>379</v>
      </c>
    </row>
    <row r="143" spans="1:5" ht="12.75">
      <c r="A143" s="30" t="s">
        <v>45</v>
      </c>
      <c r="E143" s="31" t="s">
        <v>40</v>
      </c>
    </row>
    <row r="144" spans="1:5" ht="63.75">
      <c r="A144" t="s">
        <v>46</v>
      </c>
      <c r="E144" s="29" t="s">
        <v>380</v>
      </c>
    </row>
    <row r="145" spans="1:16" ht="25.5">
      <c r="A145" s="18" t="s">
        <v>38</v>
      </c>
      <c s="23" t="s">
        <v>381</v>
      </c>
      <c s="23" t="s">
        <v>382</v>
      </c>
      <c s="18" t="s">
        <v>40</v>
      </c>
      <c s="24" t="s">
        <v>383</v>
      </c>
      <c s="25" t="s">
        <v>175</v>
      </c>
      <c s="26">
        <v>5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12.75">
      <c r="A146" s="28" t="s">
        <v>43</v>
      </c>
      <c r="E146" s="29" t="s">
        <v>384</v>
      </c>
    </row>
    <row r="147" spans="1:5" ht="12.75">
      <c r="A147" s="30" t="s">
        <v>45</v>
      </c>
      <c r="E147" s="31" t="s">
        <v>40</v>
      </c>
    </row>
    <row r="148" spans="1:5" ht="25.5">
      <c r="A148" t="s">
        <v>46</v>
      </c>
      <c r="E148" s="29" t="s">
        <v>385</v>
      </c>
    </row>
    <row r="149" spans="1:16" ht="25.5">
      <c r="A149" s="18" t="s">
        <v>38</v>
      </c>
      <c s="23" t="s">
        <v>386</v>
      </c>
      <c s="23" t="s">
        <v>387</v>
      </c>
      <c s="18" t="s">
        <v>40</v>
      </c>
      <c s="24" t="s">
        <v>388</v>
      </c>
      <c s="25" t="s">
        <v>195</v>
      </c>
      <c s="26">
        <v>3.281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12.75">
      <c r="A150" s="28" t="s">
        <v>43</v>
      </c>
      <c r="E150" s="29" t="s">
        <v>389</v>
      </c>
    </row>
    <row r="151" spans="1:5" ht="12.75">
      <c r="A151" s="30" t="s">
        <v>45</v>
      </c>
      <c r="E151" s="31" t="s">
        <v>390</v>
      </c>
    </row>
    <row r="152" spans="1:5" ht="38.25">
      <c r="A152" t="s">
        <v>46</v>
      </c>
      <c r="E152" s="29" t="s">
        <v>391</v>
      </c>
    </row>
    <row r="153" spans="1:16" ht="25.5">
      <c r="A153" s="18" t="s">
        <v>38</v>
      </c>
      <c s="23" t="s">
        <v>392</v>
      </c>
      <c s="23" t="s">
        <v>393</v>
      </c>
      <c s="18" t="s">
        <v>40</v>
      </c>
      <c s="24" t="s">
        <v>394</v>
      </c>
      <c s="25" t="s">
        <v>195</v>
      </c>
      <c s="26">
        <v>3.281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12.75">
      <c r="A154" s="28" t="s">
        <v>43</v>
      </c>
      <c r="E154" s="29" t="s">
        <v>389</v>
      </c>
    </row>
    <row r="155" spans="1:5" ht="12.75">
      <c r="A155" s="30" t="s">
        <v>45</v>
      </c>
      <c r="E155" s="31" t="s">
        <v>390</v>
      </c>
    </row>
    <row r="156" spans="1:5" ht="38.25">
      <c r="A156" t="s">
        <v>46</v>
      </c>
      <c r="E156" s="29" t="s">
        <v>391</v>
      </c>
    </row>
    <row r="157" spans="1:16" ht="12.75">
      <c r="A157" s="18" t="s">
        <v>38</v>
      </c>
      <c s="23" t="s">
        <v>395</v>
      </c>
      <c s="23" t="s">
        <v>396</v>
      </c>
      <c s="18" t="s">
        <v>40</v>
      </c>
      <c s="24" t="s">
        <v>397</v>
      </c>
      <c s="25" t="s">
        <v>129</v>
      </c>
      <c s="26">
        <v>18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12.75">
      <c r="A158" s="28" t="s">
        <v>43</v>
      </c>
      <c r="E158" s="29" t="s">
        <v>398</v>
      </c>
    </row>
    <row r="159" spans="1:5" ht="12.75">
      <c r="A159" s="30" t="s">
        <v>45</v>
      </c>
      <c r="E159" s="31" t="s">
        <v>40</v>
      </c>
    </row>
    <row r="160" spans="1:5" ht="51">
      <c r="A160" t="s">
        <v>46</v>
      </c>
      <c r="E160" s="29" t="s">
        <v>399</v>
      </c>
    </row>
    <row r="161" spans="1:16" ht="12.75">
      <c r="A161" s="18" t="s">
        <v>38</v>
      </c>
      <c s="23" t="s">
        <v>400</v>
      </c>
      <c s="23" t="s">
        <v>401</v>
      </c>
      <c s="18" t="s">
        <v>40</v>
      </c>
      <c s="24" t="s">
        <v>402</v>
      </c>
      <c s="25" t="s">
        <v>129</v>
      </c>
      <c s="26">
        <v>26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12.75">
      <c r="A162" s="28" t="s">
        <v>43</v>
      </c>
      <c r="E162" s="29" t="s">
        <v>403</v>
      </c>
    </row>
    <row r="163" spans="1:5" ht="12.75">
      <c r="A163" s="30" t="s">
        <v>45</v>
      </c>
      <c r="E163" s="31" t="s">
        <v>40</v>
      </c>
    </row>
    <row r="164" spans="1:5" ht="51">
      <c r="A164" t="s">
        <v>46</v>
      </c>
      <c r="E164" s="29" t="s">
        <v>399</v>
      </c>
    </row>
    <row r="165" spans="1:16" ht="12.75">
      <c r="A165" s="18" t="s">
        <v>38</v>
      </c>
      <c s="23" t="s">
        <v>404</v>
      </c>
      <c s="23" t="s">
        <v>405</v>
      </c>
      <c s="18" t="s">
        <v>40</v>
      </c>
      <c s="24" t="s">
        <v>406</v>
      </c>
      <c s="25" t="s">
        <v>129</v>
      </c>
      <c s="26">
        <v>2</v>
      </c>
      <c s="27">
        <v>0</v>
      </c>
      <c s="27">
        <f>ROUND(ROUND(H165,2)*ROUND(G165,3),2)</f>
      </c>
      <c r="O165">
        <f>(I165*21)/100</f>
      </c>
      <c t="s">
        <v>16</v>
      </c>
    </row>
    <row r="166" spans="1:5" ht="12.75">
      <c r="A166" s="28" t="s">
        <v>43</v>
      </c>
      <c r="E166" s="29" t="s">
        <v>407</v>
      </c>
    </row>
    <row r="167" spans="1:5" ht="12.75">
      <c r="A167" s="30" t="s">
        <v>45</v>
      </c>
      <c r="E167" s="31" t="s">
        <v>40</v>
      </c>
    </row>
    <row r="168" spans="1:5" ht="51">
      <c r="A168" t="s">
        <v>46</v>
      </c>
      <c r="E168" s="29" t="s">
        <v>408</v>
      </c>
    </row>
    <row r="169" spans="1:16" ht="12.75">
      <c r="A169" s="18" t="s">
        <v>38</v>
      </c>
      <c s="23" t="s">
        <v>409</v>
      </c>
      <c s="23" t="s">
        <v>410</v>
      </c>
      <c s="18" t="s">
        <v>40</v>
      </c>
      <c s="24" t="s">
        <v>411</v>
      </c>
      <c s="25" t="s">
        <v>129</v>
      </c>
      <c s="26">
        <v>19</v>
      </c>
      <c s="27">
        <v>0</v>
      </c>
      <c s="27">
        <f>ROUND(ROUND(H169,2)*ROUND(G169,3),2)</f>
      </c>
      <c r="O169">
        <f>(I169*21)/100</f>
      </c>
      <c t="s">
        <v>16</v>
      </c>
    </row>
    <row r="170" spans="1:5" ht="25.5">
      <c r="A170" s="28" t="s">
        <v>43</v>
      </c>
      <c r="E170" s="29" t="s">
        <v>412</v>
      </c>
    </row>
    <row r="171" spans="1:5" ht="12.75">
      <c r="A171" s="30" t="s">
        <v>45</v>
      </c>
      <c r="E171" s="31" t="s">
        <v>40</v>
      </c>
    </row>
    <row r="172" spans="1:5" ht="38.25">
      <c r="A172" t="s">
        <v>46</v>
      </c>
      <c r="E172" s="29" t="s">
        <v>413</v>
      </c>
    </row>
    <row r="173" spans="1:16" ht="12.75">
      <c r="A173" s="18" t="s">
        <v>38</v>
      </c>
      <c s="23" t="s">
        <v>414</v>
      </c>
      <c s="23" t="s">
        <v>415</v>
      </c>
      <c s="18" t="s">
        <v>40</v>
      </c>
      <c s="24" t="s">
        <v>416</v>
      </c>
      <c s="25" t="s">
        <v>129</v>
      </c>
      <c s="26">
        <v>39.6</v>
      </c>
      <c s="27">
        <v>0</v>
      </c>
      <c s="27">
        <f>ROUND(ROUND(H173,2)*ROUND(G173,3),2)</f>
      </c>
      <c r="O173">
        <f>(I173*21)/100</f>
      </c>
      <c t="s">
        <v>16</v>
      </c>
    </row>
    <row r="174" spans="1:5" ht="12.75">
      <c r="A174" s="28" t="s">
        <v>43</v>
      </c>
      <c r="E174" s="29" t="s">
        <v>417</v>
      </c>
    </row>
    <row r="175" spans="1:5" ht="12.75">
      <c r="A175" s="30" t="s">
        <v>45</v>
      </c>
      <c r="E175" s="31" t="s">
        <v>40</v>
      </c>
    </row>
    <row r="176" spans="1:5" ht="38.25">
      <c r="A176" t="s">
        <v>46</v>
      </c>
      <c r="E176" s="29" t="s">
        <v>418</v>
      </c>
    </row>
    <row r="177" spans="1:16" ht="12.75">
      <c r="A177" s="18" t="s">
        <v>38</v>
      </c>
      <c s="23" t="s">
        <v>419</v>
      </c>
      <c s="23" t="s">
        <v>420</v>
      </c>
      <c s="18" t="s">
        <v>40</v>
      </c>
      <c s="24" t="s">
        <v>421</v>
      </c>
      <c s="25" t="s">
        <v>129</v>
      </c>
      <c s="26">
        <v>50.5</v>
      </c>
      <c s="27">
        <v>0</v>
      </c>
      <c s="27">
        <f>ROUND(ROUND(H177,2)*ROUND(G177,3),2)</f>
      </c>
      <c r="O177">
        <f>(I177*21)/100</f>
      </c>
      <c t="s">
        <v>16</v>
      </c>
    </row>
    <row r="178" spans="1:5" ht="12.75">
      <c r="A178" s="28" t="s">
        <v>43</v>
      </c>
      <c r="E178" s="29" t="s">
        <v>422</v>
      </c>
    </row>
    <row r="179" spans="1:5" ht="51">
      <c r="A179" s="30" t="s">
        <v>45</v>
      </c>
      <c r="E179" s="31" t="s">
        <v>423</v>
      </c>
    </row>
    <row r="180" spans="1:5" ht="38.25">
      <c r="A180" t="s">
        <v>46</v>
      </c>
      <c r="E180" s="29" t="s">
        <v>418</v>
      </c>
    </row>
    <row r="181" spans="1:16" ht="25.5">
      <c r="A181" s="18" t="s">
        <v>38</v>
      </c>
      <c s="23" t="s">
        <v>424</v>
      </c>
      <c s="23" t="s">
        <v>425</v>
      </c>
      <c s="18" t="s">
        <v>40</v>
      </c>
      <c s="24" t="s">
        <v>426</v>
      </c>
      <c s="25" t="s">
        <v>129</v>
      </c>
      <c s="26">
        <v>3.5</v>
      </c>
      <c s="27">
        <v>0</v>
      </c>
      <c s="27">
        <f>ROUND(ROUND(H181,2)*ROUND(G181,3),2)</f>
      </c>
      <c r="O181">
        <f>(I181*21)/100</f>
      </c>
      <c t="s">
        <v>16</v>
      </c>
    </row>
    <row r="182" spans="1:5" ht="12.75">
      <c r="A182" s="28" t="s">
        <v>43</v>
      </c>
      <c r="E182" s="29" t="s">
        <v>427</v>
      </c>
    </row>
    <row r="183" spans="1:5" ht="12.75">
      <c r="A183" s="30" t="s">
        <v>45</v>
      </c>
      <c r="E183" s="31" t="s">
        <v>40</v>
      </c>
    </row>
    <row r="184" spans="1:5" ht="89.25">
      <c r="A184" t="s">
        <v>46</v>
      </c>
      <c r="E184" s="29" t="s">
        <v>428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0+O8+O17+O22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429</v>
      </c>
      <c s="32">
        <f>0+I8+I17+I22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429</v>
      </c>
      <c s="5"/>
      <c s="14" t="s">
        <v>430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112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431</v>
      </c>
      <c s="18" t="s">
        <v>40</v>
      </c>
      <c s="24" t="s">
        <v>432</v>
      </c>
      <c s="25" t="s">
        <v>195</v>
      </c>
      <c s="26">
        <v>50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433</v>
      </c>
    </row>
    <row r="11" spans="1:5" ht="12.75">
      <c r="A11" s="30" t="s">
        <v>45</v>
      </c>
      <c r="E11" s="31" t="s">
        <v>40</v>
      </c>
    </row>
    <row r="12" spans="1:5" ht="38.25">
      <c r="A12" t="s">
        <v>46</v>
      </c>
      <c r="E12" s="29" t="s">
        <v>434</v>
      </c>
    </row>
    <row r="13" spans="1:16" ht="12.75">
      <c r="A13" s="18" t="s">
        <v>38</v>
      </c>
      <c s="23" t="s">
        <v>16</v>
      </c>
      <c s="23" t="s">
        <v>435</v>
      </c>
      <c s="18" t="s">
        <v>40</v>
      </c>
      <c s="24" t="s">
        <v>436</v>
      </c>
      <c s="25" t="s">
        <v>195</v>
      </c>
      <c s="26">
        <v>50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437</v>
      </c>
    </row>
    <row r="15" spans="1:5" ht="12.75">
      <c r="A15" s="30" t="s">
        <v>45</v>
      </c>
      <c r="E15" s="31" t="s">
        <v>40</v>
      </c>
    </row>
    <row r="16" spans="1:5" ht="25.5">
      <c r="A16" t="s">
        <v>46</v>
      </c>
      <c r="E16" s="29" t="s">
        <v>438</v>
      </c>
    </row>
    <row r="17" spans="1:18" ht="12.75" customHeight="1">
      <c r="A17" s="5" t="s">
        <v>36</v>
      </c>
      <c s="5"/>
      <c s="35" t="s">
        <v>16</v>
      </c>
      <c s="5"/>
      <c s="21" t="s">
        <v>261</v>
      </c>
      <c s="5"/>
      <c s="5"/>
      <c s="5"/>
      <c s="36">
        <f>0+Q17</f>
      </c>
      <c r="O17">
        <f>0+R17</f>
      </c>
      <c r="Q17">
        <f>0+I18</f>
      </c>
      <c>
        <f>0+O18</f>
      </c>
    </row>
    <row r="18" spans="1:16" ht="12.75">
      <c r="A18" s="18" t="s">
        <v>38</v>
      </c>
      <c s="23" t="s">
        <v>15</v>
      </c>
      <c s="23" t="s">
        <v>439</v>
      </c>
      <c s="18" t="s">
        <v>40</v>
      </c>
      <c s="24" t="s">
        <v>440</v>
      </c>
      <c s="25" t="s">
        <v>195</v>
      </c>
      <c s="26">
        <v>50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441</v>
      </c>
    </row>
    <row r="20" spans="1:5" ht="12.75">
      <c r="A20" s="30" t="s">
        <v>45</v>
      </c>
      <c r="E20" s="31" t="s">
        <v>442</v>
      </c>
    </row>
    <row r="21" spans="1:5" ht="102">
      <c r="A21" t="s">
        <v>46</v>
      </c>
      <c r="E21" s="29" t="s">
        <v>443</v>
      </c>
    </row>
    <row r="22" spans="1:18" ht="12.75" customHeight="1">
      <c r="A22" s="5" t="s">
        <v>36</v>
      </c>
      <c s="5"/>
      <c s="35" t="s">
        <v>33</v>
      </c>
      <c s="5"/>
      <c s="21" t="s">
        <v>162</v>
      </c>
      <c s="5"/>
      <c s="5"/>
      <c s="5"/>
      <c s="36">
        <f>0+Q22</f>
      </c>
      <c r="O22">
        <f>0+R22</f>
      </c>
      <c r="Q22">
        <f>0+I23+I27+I31+I35+I39+I43+I47+I51+I55+I59+I63+I67+I71+I75+I79+I83+I87+I91+I95+I99+I103+I107+I111+I115+I119+I123+I127+I131+I135+I139+I143+I147+I151</f>
      </c>
      <c>
        <f>0+O23+O27+O31+O35+O39+O43+O47+O51+O55+O59+O63+O67+O71+O75+O79+O83+O87+O91+O95+O99+O103+O107+O111+O115+O119+O123+O127+O131+O135+O139+O143+O147+O151</f>
      </c>
    </row>
    <row r="23" spans="1:16" ht="25.5">
      <c r="A23" s="18" t="s">
        <v>38</v>
      </c>
      <c s="23" t="s">
        <v>26</v>
      </c>
      <c s="23" t="s">
        <v>444</v>
      </c>
      <c s="18" t="s">
        <v>40</v>
      </c>
      <c s="24" t="s">
        <v>445</v>
      </c>
      <c s="25" t="s">
        <v>175</v>
      </c>
      <c s="26">
        <v>20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446</v>
      </c>
    </row>
    <row r="25" spans="1:5" ht="38.25">
      <c r="A25" s="30" t="s">
        <v>45</v>
      </c>
      <c r="E25" s="31" t="s">
        <v>447</v>
      </c>
    </row>
    <row r="26" spans="1:5" ht="63.75">
      <c r="A26" t="s">
        <v>46</v>
      </c>
      <c r="E26" s="29" t="s">
        <v>448</v>
      </c>
    </row>
    <row r="27" spans="1:16" ht="12.75">
      <c r="A27" s="18" t="s">
        <v>38</v>
      </c>
      <c s="23" t="s">
        <v>28</v>
      </c>
      <c s="23" t="s">
        <v>449</v>
      </c>
      <c s="18" t="s">
        <v>40</v>
      </c>
      <c s="24" t="s">
        <v>450</v>
      </c>
      <c s="25" t="s">
        <v>175</v>
      </c>
      <c s="26">
        <v>20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451</v>
      </c>
    </row>
    <row r="29" spans="1:5" ht="12.75">
      <c r="A29" s="30" t="s">
        <v>45</v>
      </c>
      <c r="E29" s="31" t="s">
        <v>40</v>
      </c>
    </row>
    <row r="30" spans="1:5" ht="25.5">
      <c r="A30" t="s">
        <v>46</v>
      </c>
      <c r="E30" s="29" t="s">
        <v>452</v>
      </c>
    </row>
    <row r="31" spans="1:16" ht="12.75">
      <c r="A31" s="18" t="s">
        <v>38</v>
      </c>
      <c s="23" t="s">
        <v>30</v>
      </c>
      <c s="23" t="s">
        <v>453</v>
      </c>
      <c s="18" t="s">
        <v>40</v>
      </c>
      <c s="24" t="s">
        <v>454</v>
      </c>
      <c s="25" t="s">
        <v>455</v>
      </c>
      <c s="26">
        <v>1500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456</v>
      </c>
    </row>
    <row r="33" spans="1:5" ht="38.25">
      <c r="A33" s="30" t="s">
        <v>45</v>
      </c>
      <c r="E33" s="31" t="s">
        <v>457</v>
      </c>
    </row>
    <row r="34" spans="1:5" ht="25.5">
      <c r="A34" t="s">
        <v>46</v>
      </c>
      <c r="E34" s="29" t="s">
        <v>458</v>
      </c>
    </row>
    <row r="35" spans="1:16" ht="12.75">
      <c r="A35" s="18" t="s">
        <v>38</v>
      </c>
      <c s="23" t="s">
        <v>77</v>
      </c>
      <c s="23" t="s">
        <v>459</v>
      </c>
      <c s="18" t="s">
        <v>40</v>
      </c>
      <c s="24" t="s">
        <v>460</v>
      </c>
      <c s="25" t="s">
        <v>175</v>
      </c>
      <c s="26">
        <v>11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461</v>
      </c>
    </row>
    <row r="37" spans="1:5" ht="12.75">
      <c r="A37" s="30" t="s">
        <v>45</v>
      </c>
      <c r="E37" s="31" t="s">
        <v>40</v>
      </c>
    </row>
    <row r="38" spans="1:5" ht="25.5">
      <c r="A38" t="s">
        <v>46</v>
      </c>
      <c r="E38" s="29" t="s">
        <v>452</v>
      </c>
    </row>
    <row r="39" spans="1:16" ht="12.75">
      <c r="A39" s="18" t="s">
        <v>38</v>
      </c>
      <c s="23" t="s">
        <v>80</v>
      </c>
      <c s="23" t="s">
        <v>462</v>
      </c>
      <c s="18" t="s">
        <v>40</v>
      </c>
      <c s="24" t="s">
        <v>463</v>
      </c>
      <c s="25" t="s">
        <v>175</v>
      </c>
      <c s="26">
        <v>8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446</v>
      </c>
    </row>
    <row r="41" spans="1:5" ht="38.25">
      <c r="A41" s="30" t="s">
        <v>45</v>
      </c>
      <c r="E41" s="31" t="s">
        <v>464</v>
      </c>
    </row>
    <row r="42" spans="1:5" ht="63.75">
      <c r="A42" t="s">
        <v>46</v>
      </c>
      <c r="E42" s="29" t="s">
        <v>448</v>
      </c>
    </row>
    <row r="43" spans="1:16" ht="12.75">
      <c r="A43" s="18" t="s">
        <v>38</v>
      </c>
      <c s="23" t="s">
        <v>33</v>
      </c>
      <c s="23" t="s">
        <v>465</v>
      </c>
      <c s="18" t="s">
        <v>40</v>
      </c>
      <c s="24" t="s">
        <v>466</v>
      </c>
      <c s="25" t="s">
        <v>175</v>
      </c>
      <c s="26">
        <v>8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451</v>
      </c>
    </row>
    <row r="45" spans="1:5" ht="12.75">
      <c r="A45" s="30" t="s">
        <v>45</v>
      </c>
      <c r="E45" s="31" t="s">
        <v>40</v>
      </c>
    </row>
    <row r="46" spans="1:5" ht="25.5">
      <c r="A46" t="s">
        <v>46</v>
      </c>
      <c r="E46" s="29" t="s">
        <v>452</v>
      </c>
    </row>
    <row r="47" spans="1:16" ht="12.75">
      <c r="A47" s="18" t="s">
        <v>38</v>
      </c>
      <c s="23" t="s">
        <v>35</v>
      </c>
      <c s="23" t="s">
        <v>467</v>
      </c>
      <c s="18" t="s">
        <v>40</v>
      </c>
      <c s="24" t="s">
        <v>468</v>
      </c>
      <c s="25" t="s">
        <v>455</v>
      </c>
      <c s="26">
        <v>600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456</v>
      </c>
    </row>
    <row r="49" spans="1:5" ht="38.25">
      <c r="A49" s="30" t="s">
        <v>45</v>
      </c>
      <c r="E49" s="31" t="s">
        <v>469</v>
      </c>
    </row>
    <row r="50" spans="1:5" ht="25.5">
      <c r="A50" t="s">
        <v>46</v>
      </c>
      <c r="E50" s="29" t="s">
        <v>458</v>
      </c>
    </row>
    <row r="51" spans="1:16" ht="12.75">
      <c r="A51" s="18" t="s">
        <v>38</v>
      </c>
      <c s="23" t="s">
        <v>87</v>
      </c>
      <c s="23" t="s">
        <v>470</v>
      </c>
      <c s="18" t="s">
        <v>40</v>
      </c>
      <c s="24" t="s">
        <v>471</v>
      </c>
      <c s="25" t="s">
        <v>175</v>
      </c>
      <c s="26">
        <v>43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446</v>
      </c>
    </row>
    <row r="53" spans="1:5" ht="114.75">
      <c r="A53" s="30" t="s">
        <v>45</v>
      </c>
      <c r="E53" s="31" t="s">
        <v>472</v>
      </c>
    </row>
    <row r="54" spans="1:5" ht="63.75">
      <c r="A54" t="s">
        <v>46</v>
      </c>
      <c r="E54" s="29" t="s">
        <v>473</v>
      </c>
    </row>
    <row r="55" spans="1:16" ht="12.75">
      <c r="A55" s="18" t="s">
        <v>38</v>
      </c>
      <c s="23" t="s">
        <v>90</v>
      </c>
      <c s="23" t="s">
        <v>474</v>
      </c>
      <c s="18" t="s">
        <v>40</v>
      </c>
      <c s="24" t="s">
        <v>475</v>
      </c>
      <c s="25" t="s">
        <v>175</v>
      </c>
      <c s="26">
        <v>43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451</v>
      </c>
    </row>
    <row r="57" spans="1:5" ht="12.75">
      <c r="A57" s="30" t="s">
        <v>45</v>
      </c>
      <c r="E57" s="31" t="s">
        <v>40</v>
      </c>
    </row>
    <row r="58" spans="1:5" ht="25.5">
      <c r="A58" t="s">
        <v>46</v>
      </c>
      <c r="E58" s="29" t="s">
        <v>452</v>
      </c>
    </row>
    <row r="59" spans="1:16" ht="12.75">
      <c r="A59" s="18" t="s">
        <v>38</v>
      </c>
      <c s="23" t="s">
        <v>153</v>
      </c>
      <c s="23" t="s">
        <v>476</v>
      </c>
      <c s="18" t="s">
        <v>40</v>
      </c>
      <c s="24" t="s">
        <v>477</v>
      </c>
      <c s="25" t="s">
        <v>455</v>
      </c>
      <c s="26">
        <v>3225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456</v>
      </c>
    </row>
    <row r="61" spans="1:5" ht="114.75">
      <c r="A61" s="30" t="s">
        <v>45</v>
      </c>
      <c r="E61" s="31" t="s">
        <v>478</v>
      </c>
    </row>
    <row r="62" spans="1:5" ht="25.5">
      <c r="A62" t="s">
        <v>46</v>
      </c>
      <c r="E62" s="29" t="s">
        <v>479</v>
      </c>
    </row>
    <row r="63" spans="1:16" ht="25.5">
      <c r="A63" s="18" t="s">
        <v>38</v>
      </c>
      <c s="23" t="s">
        <v>159</v>
      </c>
      <c s="23" t="s">
        <v>387</v>
      </c>
      <c s="18" t="s">
        <v>40</v>
      </c>
      <c s="24" t="s">
        <v>388</v>
      </c>
      <c s="25" t="s">
        <v>195</v>
      </c>
      <c s="26">
        <v>4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480</v>
      </c>
    </row>
    <row r="65" spans="1:5" ht="12.75">
      <c r="A65" s="30" t="s">
        <v>45</v>
      </c>
      <c r="E65" s="31" t="s">
        <v>481</v>
      </c>
    </row>
    <row r="66" spans="1:5" ht="38.25">
      <c r="A66" t="s">
        <v>46</v>
      </c>
      <c r="E66" s="29" t="s">
        <v>391</v>
      </c>
    </row>
    <row r="67" spans="1:16" ht="12.75">
      <c r="A67" s="18" t="s">
        <v>38</v>
      </c>
      <c s="23" t="s">
        <v>163</v>
      </c>
      <c s="23" t="s">
        <v>482</v>
      </c>
      <c s="18" t="s">
        <v>40</v>
      </c>
      <c s="24" t="s">
        <v>483</v>
      </c>
      <c s="25" t="s">
        <v>195</v>
      </c>
      <c s="26">
        <v>4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484</v>
      </c>
    </row>
    <row r="69" spans="1:5" ht="12.75">
      <c r="A69" s="30" t="s">
        <v>45</v>
      </c>
      <c r="E69" s="31" t="s">
        <v>40</v>
      </c>
    </row>
    <row r="70" spans="1:5" ht="25.5">
      <c r="A70" t="s">
        <v>46</v>
      </c>
      <c r="E70" s="29" t="s">
        <v>485</v>
      </c>
    </row>
    <row r="71" spans="1:16" ht="12.75">
      <c r="A71" s="18" t="s">
        <v>38</v>
      </c>
      <c s="23" t="s">
        <v>168</v>
      </c>
      <c s="23" t="s">
        <v>486</v>
      </c>
      <c s="18" t="s">
        <v>40</v>
      </c>
      <c s="24" t="s">
        <v>487</v>
      </c>
      <c s="25" t="s">
        <v>175</v>
      </c>
      <c s="26">
        <v>4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446</v>
      </c>
    </row>
    <row r="73" spans="1:5" ht="38.25">
      <c r="A73" s="30" t="s">
        <v>45</v>
      </c>
      <c r="E73" s="31" t="s">
        <v>488</v>
      </c>
    </row>
    <row r="74" spans="1:5" ht="76.5">
      <c r="A74" t="s">
        <v>46</v>
      </c>
      <c r="E74" s="29" t="s">
        <v>489</v>
      </c>
    </row>
    <row r="75" spans="1:16" ht="12.75">
      <c r="A75" s="18" t="s">
        <v>38</v>
      </c>
      <c s="23" t="s">
        <v>172</v>
      </c>
      <c s="23" t="s">
        <v>490</v>
      </c>
      <c s="18" t="s">
        <v>40</v>
      </c>
      <c s="24" t="s">
        <v>491</v>
      </c>
      <c s="25" t="s">
        <v>175</v>
      </c>
      <c s="26">
        <v>4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451</v>
      </c>
    </row>
    <row r="77" spans="1:5" ht="12.75">
      <c r="A77" s="30" t="s">
        <v>45</v>
      </c>
      <c r="E77" s="31" t="s">
        <v>40</v>
      </c>
    </row>
    <row r="78" spans="1:5" ht="25.5">
      <c r="A78" t="s">
        <v>46</v>
      </c>
      <c r="E78" s="29" t="s">
        <v>177</v>
      </c>
    </row>
    <row r="79" spans="1:16" ht="12.75">
      <c r="A79" s="18" t="s">
        <v>38</v>
      </c>
      <c s="23" t="s">
        <v>178</v>
      </c>
      <c s="23" t="s">
        <v>492</v>
      </c>
      <c s="18" t="s">
        <v>40</v>
      </c>
      <c s="24" t="s">
        <v>493</v>
      </c>
      <c s="25" t="s">
        <v>455</v>
      </c>
      <c s="26">
        <v>300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494</v>
      </c>
    </row>
    <row r="81" spans="1:5" ht="38.25">
      <c r="A81" s="30" t="s">
        <v>45</v>
      </c>
      <c r="E81" s="31" t="s">
        <v>495</v>
      </c>
    </row>
    <row r="82" spans="1:5" ht="25.5">
      <c r="A82" t="s">
        <v>46</v>
      </c>
      <c r="E82" s="29" t="s">
        <v>496</v>
      </c>
    </row>
    <row r="83" spans="1:16" ht="12.75">
      <c r="A83" s="18" t="s">
        <v>38</v>
      </c>
      <c s="23" t="s">
        <v>182</v>
      </c>
      <c s="23" t="s">
        <v>497</v>
      </c>
      <c s="18" t="s">
        <v>40</v>
      </c>
      <c s="24" t="s">
        <v>498</v>
      </c>
      <c s="25" t="s">
        <v>175</v>
      </c>
      <c s="26">
        <v>4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446</v>
      </c>
    </row>
    <row r="85" spans="1:5" ht="38.25">
      <c r="A85" s="30" t="s">
        <v>45</v>
      </c>
      <c r="E85" s="31" t="s">
        <v>499</v>
      </c>
    </row>
    <row r="86" spans="1:5" ht="76.5">
      <c r="A86" t="s">
        <v>46</v>
      </c>
      <c r="E86" s="29" t="s">
        <v>489</v>
      </c>
    </row>
    <row r="87" spans="1:16" ht="12.75">
      <c r="A87" s="18" t="s">
        <v>38</v>
      </c>
      <c s="23" t="s">
        <v>188</v>
      </c>
      <c s="23" t="s">
        <v>500</v>
      </c>
      <c s="18" t="s">
        <v>40</v>
      </c>
      <c s="24" t="s">
        <v>501</v>
      </c>
      <c s="25" t="s">
        <v>175</v>
      </c>
      <c s="26">
        <v>4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451</v>
      </c>
    </row>
    <row r="89" spans="1:5" ht="12.75">
      <c r="A89" s="30" t="s">
        <v>45</v>
      </c>
      <c r="E89" s="31" t="s">
        <v>40</v>
      </c>
    </row>
    <row r="90" spans="1:5" ht="25.5">
      <c r="A90" t="s">
        <v>46</v>
      </c>
      <c r="E90" s="29" t="s">
        <v>177</v>
      </c>
    </row>
    <row r="91" spans="1:16" ht="12.75">
      <c r="A91" s="18" t="s">
        <v>38</v>
      </c>
      <c s="23" t="s">
        <v>192</v>
      </c>
      <c s="23" t="s">
        <v>502</v>
      </c>
      <c s="18" t="s">
        <v>40</v>
      </c>
      <c s="24" t="s">
        <v>503</v>
      </c>
      <c s="25" t="s">
        <v>455</v>
      </c>
      <c s="26">
        <v>300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456</v>
      </c>
    </row>
    <row r="93" spans="1:5" ht="38.25">
      <c r="A93" s="30" t="s">
        <v>45</v>
      </c>
      <c r="E93" s="31" t="s">
        <v>495</v>
      </c>
    </row>
    <row r="94" spans="1:5" ht="25.5">
      <c r="A94" t="s">
        <v>46</v>
      </c>
      <c r="E94" s="29" t="s">
        <v>496</v>
      </c>
    </row>
    <row r="95" spans="1:16" ht="12.75">
      <c r="A95" s="18" t="s">
        <v>38</v>
      </c>
      <c s="23" t="s">
        <v>198</v>
      </c>
      <c s="23" t="s">
        <v>504</v>
      </c>
      <c s="18" t="s">
        <v>40</v>
      </c>
      <c s="24" t="s">
        <v>505</v>
      </c>
      <c s="25" t="s">
        <v>175</v>
      </c>
      <c s="26">
        <v>2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446</v>
      </c>
    </row>
    <row r="97" spans="1:5" ht="38.25">
      <c r="A97" s="30" t="s">
        <v>45</v>
      </c>
      <c r="E97" s="31" t="s">
        <v>506</v>
      </c>
    </row>
    <row r="98" spans="1:5" ht="76.5">
      <c r="A98" t="s">
        <v>46</v>
      </c>
      <c r="E98" s="29" t="s">
        <v>489</v>
      </c>
    </row>
    <row r="99" spans="1:16" ht="12.75">
      <c r="A99" s="18" t="s">
        <v>38</v>
      </c>
      <c s="23" t="s">
        <v>204</v>
      </c>
      <c s="23" t="s">
        <v>173</v>
      </c>
      <c s="18" t="s">
        <v>40</v>
      </c>
      <c s="24" t="s">
        <v>174</v>
      </c>
      <c s="25" t="s">
        <v>175</v>
      </c>
      <c s="26">
        <v>2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2.75">
      <c r="A100" s="28" t="s">
        <v>43</v>
      </c>
      <c r="E100" s="29" t="s">
        <v>451</v>
      </c>
    </row>
    <row r="101" spans="1:5" ht="12.75">
      <c r="A101" s="30" t="s">
        <v>45</v>
      </c>
      <c r="E101" s="31" t="s">
        <v>40</v>
      </c>
    </row>
    <row r="102" spans="1:5" ht="25.5">
      <c r="A102" t="s">
        <v>46</v>
      </c>
      <c r="E102" s="29" t="s">
        <v>177</v>
      </c>
    </row>
    <row r="103" spans="1:16" ht="12.75">
      <c r="A103" s="18" t="s">
        <v>38</v>
      </c>
      <c s="23" t="s">
        <v>210</v>
      </c>
      <c s="23" t="s">
        <v>507</v>
      </c>
      <c s="18" t="s">
        <v>40</v>
      </c>
      <c s="24" t="s">
        <v>508</v>
      </c>
      <c s="25" t="s">
        <v>455</v>
      </c>
      <c s="26">
        <v>150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494</v>
      </c>
    </row>
    <row r="105" spans="1:5" ht="38.25">
      <c r="A105" s="30" t="s">
        <v>45</v>
      </c>
      <c r="E105" s="31" t="s">
        <v>509</v>
      </c>
    </row>
    <row r="106" spans="1:5" ht="25.5">
      <c r="A106" t="s">
        <v>46</v>
      </c>
      <c r="E106" s="29" t="s">
        <v>496</v>
      </c>
    </row>
    <row r="107" spans="1:16" ht="12.75">
      <c r="A107" s="18" t="s">
        <v>38</v>
      </c>
      <c s="23" t="s">
        <v>215</v>
      </c>
      <c s="23" t="s">
        <v>510</v>
      </c>
      <c s="18" t="s">
        <v>40</v>
      </c>
      <c s="24" t="s">
        <v>511</v>
      </c>
      <c s="25" t="s">
        <v>175</v>
      </c>
      <c s="26">
        <v>4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446</v>
      </c>
    </row>
    <row r="109" spans="1:5" ht="38.25">
      <c r="A109" s="30" t="s">
        <v>45</v>
      </c>
      <c r="E109" s="31" t="s">
        <v>512</v>
      </c>
    </row>
    <row r="110" spans="1:5" ht="63.75">
      <c r="A110" t="s">
        <v>46</v>
      </c>
      <c r="E110" s="29" t="s">
        <v>513</v>
      </c>
    </row>
    <row r="111" spans="1:16" ht="12.75">
      <c r="A111" s="18" t="s">
        <v>38</v>
      </c>
      <c s="23" t="s">
        <v>220</v>
      </c>
      <c s="23" t="s">
        <v>514</v>
      </c>
      <c s="18" t="s">
        <v>40</v>
      </c>
      <c s="24" t="s">
        <v>515</v>
      </c>
      <c s="25" t="s">
        <v>175</v>
      </c>
      <c s="26">
        <v>4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40</v>
      </c>
    </row>
    <row r="113" spans="1:5" ht="12.75">
      <c r="A113" s="30" t="s">
        <v>45</v>
      </c>
      <c r="E113" s="31" t="s">
        <v>40</v>
      </c>
    </row>
    <row r="114" spans="1:5" ht="25.5">
      <c r="A114" t="s">
        <v>46</v>
      </c>
      <c r="E114" s="29" t="s">
        <v>177</v>
      </c>
    </row>
    <row r="115" spans="1:16" ht="12.75">
      <c r="A115" s="18" t="s">
        <v>38</v>
      </c>
      <c s="23" t="s">
        <v>225</v>
      </c>
      <c s="23" t="s">
        <v>516</v>
      </c>
      <c s="18" t="s">
        <v>40</v>
      </c>
      <c s="24" t="s">
        <v>517</v>
      </c>
      <c s="25" t="s">
        <v>455</v>
      </c>
      <c s="26">
        <v>300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40</v>
      </c>
    </row>
    <row r="117" spans="1:5" ht="38.25">
      <c r="A117" s="30" t="s">
        <v>45</v>
      </c>
      <c r="E117" s="31" t="s">
        <v>495</v>
      </c>
    </row>
    <row r="118" spans="1:5" ht="25.5">
      <c r="A118" t="s">
        <v>46</v>
      </c>
      <c r="E118" s="29" t="s">
        <v>496</v>
      </c>
    </row>
    <row r="119" spans="1:16" ht="12.75">
      <c r="A119" s="18" t="s">
        <v>38</v>
      </c>
      <c s="23" t="s">
        <v>357</v>
      </c>
      <c s="23" t="s">
        <v>518</v>
      </c>
      <c s="18" t="s">
        <v>40</v>
      </c>
      <c s="24" t="s">
        <v>519</v>
      </c>
      <c s="25" t="s">
        <v>175</v>
      </c>
      <c s="26">
        <v>22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12.75">
      <c r="A120" s="28" t="s">
        <v>43</v>
      </c>
      <c r="E120" s="29" t="s">
        <v>446</v>
      </c>
    </row>
    <row r="121" spans="1:5" ht="38.25">
      <c r="A121" s="30" t="s">
        <v>45</v>
      </c>
      <c r="E121" s="31" t="s">
        <v>520</v>
      </c>
    </row>
    <row r="122" spans="1:5" ht="63.75">
      <c r="A122" t="s">
        <v>46</v>
      </c>
      <c r="E122" s="29" t="s">
        <v>513</v>
      </c>
    </row>
    <row r="123" spans="1:16" ht="12.75">
      <c r="A123" s="18" t="s">
        <v>38</v>
      </c>
      <c s="23" t="s">
        <v>362</v>
      </c>
      <c s="23" t="s">
        <v>179</v>
      </c>
      <c s="18" t="s">
        <v>40</v>
      </c>
      <c s="24" t="s">
        <v>180</v>
      </c>
      <c s="25" t="s">
        <v>175</v>
      </c>
      <c s="26">
        <v>22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12.75">
      <c r="A124" s="28" t="s">
        <v>43</v>
      </c>
      <c r="E124" s="29" t="s">
        <v>451</v>
      </c>
    </row>
    <row r="125" spans="1:5" ht="12.75">
      <c r="A125" s="30" t="s">
        <v>45</v>
      </c>
      <c r="E125" s="31" t="s">
        <v>40</v>
      </c>
    </row>
    <row r="126" spans="1:5" ht="25.5">
      <c r="A126" t="s">
        <v>46</v>
      </c>
      <c r="E126" s="29" t="s">
        <v>177</v>
      </c>
    </row>
    <row r="127" spans="1:16" ht="12.75">
      <c r="A127" s="18" t="s">
        <v>38</v>
      </c>
      <c s="23" t="s">
        <v>366</v>
      </c>
      <c s="23" t="s">
        <v>521</v>
      </c>
      <c s="18" t="s">
        <v>40</v>
      </c>
      <c s="24" t="s">
        <v>522</v>
      </c>
      <c s="25" t="s">
        <v>455</v>
      </c>
      <c s="26">
        <v>1650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12.75">
      <c r="A128" s="28" t="s">
        <v>43</v>
      </c>
      <c r="E128" s="29" t="s">
        <v>456</v>
      </c>
    </row>
    <row r="129" spans="1:5" ht="38.25">
      <c r="A129" s="30" t="s">
        <v>45</v>
      </c>
      <c r="E129" s="31" t="s">
        <v>523</v>
      </c>
    </row>
    <row r="130" spans="1:5" ht="25.5">
      <c r="A130" t="s">
        <v>46</v>
      </c>
      <c r="E130" s="29" t="s">
        <v>496</v>
      </c>
    </row>
    <row r="131" spans="1:16" ht="25.5">
      <c r="A131" s="18" t="s">
        <v>38</v>
      </c>
      <c s="23" t="s">
        <v>371</v>
      </c>
      <c s="23" t="s">
        <v>524</v>
      </c>
      <c s="18" t="s">
        <v>40</v>
      </c>
      <c s="24" t="s">
        <v>525</v>
      </c>
      <c s="25" t="s">
        <v>175</v>
      </c>
      <c s="26">
        <v>108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12.75">
      <c r="A132" s="28" t="s">
        <v>43</v>
      </c>
      <c r="E132" s="29" t="s">
        <v>446</v>
      </c>
    </row>
    <row r="133" spans="1:5" ht="38.25">
      <c r="A133" s="30" t="s">
        <v>45</v>
      </c>
      <c r="E133" s="31" t="s">
        <v>526</v>
      </c>
    </row>
    <row r="134" spans="1:5" ht="63.75">
      <c r="A134" t="s">
        <v>46</v>
      </c>
      <c r="E134" s="29" t="s">
        <v>513</v>
      </c>
    </row>
    <row r="135" spans="1:16" ht="12.75">
      <c r="A135" s="18" t="s">
        <v>38</v>
      </c>
      <c s="23" t="s">
        <v>376</v>
      </c>
      <c s="23" t="s">
        <v>527</v>
      </c>
      <c s="18" t="s">
        <v>40</v>
      </c>
      <c s="24" t="s">
        <v>528</v>
      </c>
      <c s="25" t="s">
        <v>175</v>
      </c>
      <c s="26">
        <v>108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12.75">
      <c r="A136" s="28" t="s">
        <v>43</v>
      </c>
      <c r="E136" s="29" t="s">
        <v>40</v>
      </c>
    </row>
    <row r="137" spans="1:5" ht="12.75">
      <c r="A137" s="30" t="s">
        <v>45</v>
      </c>
      <c r="E137" s="31" t="s">
        <v>40</v>
      </c>
    </row>
    <row r="138" spans="1:5" ht="25.5">
      <c r="A138" t="s">
        <v>46</v>
      </c>
      <c r="E138" s="29" t="s">
        <v>177</v>
      </c>
    </row>
    <row r="139" spans="1:16" ht="12.75">
      <c r="A139" s="18" t="s">
        <v>38</v>
      </c>
      <c s="23" t="s">
        <v>381</v>
      </c>
      <c s="23" t="s">
        <v>529</v>
      </c>
      <c s="18" t="s">
        <v>40</v>
      </c>
      <c s="24" t="s">
        <v>530</v>
      </c>
      <c s="25" t="s">
        <v>455</v>
      </c>
      <c s="26">
        <v>8100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12.75">
      <c r="A140" s="28" t="s">
        <v>43</v>
      </c>
      <c r="E140" s="29" t="s">
        <v>494</v>
      </c>
    </row>
    <row r="141" spans="1:5" ht="51">
      <c r="A141" s="30" t="s">
        <v>45</v>
      </c>
      <c r="E141" s="31" t="s">
        <v>531</v>
      </c>
    </row>
    <row r="142" spans="1:5" ht="25.5">
      <c r="A142" t="s">
        <v>46</v>
      </c>
      <c r="E142" s="29" t="s">
        <v>496</v>
      </c>
    </row>
    <row r="143" spans="1:16" ht="12.75">
      <c r="A143" s="18" t="s">
        <v>38</v>
      </c>
      <c s="23" t="s">
        <v>386</v>
      </c>
      <c s="23" t="s">
        <v>532</v>
      </c>
      <c s="18" t="s">
        <v>40</v>
      </c>
      <c s="24" t="s">
        <v>533</v>
      </c>
      <c s="25" t="s">
        <v>129</v>
      </c>
      <c s="26">
        <v>50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25.5">
      <c r="A144" s="28" t="s">
        <v>43</v>
      </c>
      <c r="E144" s="29" t="s">
        <v>534</v>
      </c>
    </row>
    <row r="145" spans="1:5" ht="12.75">
      <c r="A145" s="30" t="s">
        <v>45</v>
      </c>
      <c r="E145" s="31" t="s">
        <v>442</v>
      </c>
    </row>
    <row r="146" spans="1:5" ht="63.75">
      <c r="A146" t="s">
        <v>46</v>
      </c>
      <c r="E146" s="29" t="s">
        <v>513</v>
      </c>
    </row>
    <row r="147" spans="1:16" ht="12.75">
      <c r="A147" s="18" t="s">
        <v>38</v>
      </c>
      <c s="23" t="s">
        <v>392</v>
      </c>
      <c s="23" t="s">
        <v>535</v>
      </c>
      <c s="18" t="s">
        <v>40</v>
      </c>
      <c s="24" t="s">
        <v>536</v>
      </c>
      <c s="25" t="s">
        <v>129</v>
      </c>
      <c s="26">
        <v>50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12.75">
      <c r="A148" s="28" t="s">
        <v>43</v>
      </c>
      <c r="E148" s="29" t="s">
        <v>40</v>
      </c>
    </row>
    <row r="149" spans="1:5" ht="12.75">
      <c r="A149" s="30" t="s">
        <v>45</v>
      </c>
      <c r="E149" s="31" t="s">
        <v>40</v>
      </c>
    </row>
    <row r="150" spans="1:5" ht="25.5">
      <c r="A150" t="s">
        <v>46</v>
      </c>
      <c r="E150" s="29" t="s">
        <v>177</v>
      </c>
    </row>
    <row r="151" spans="1:16" ht="12.75">
      <c r="A151" s="18" t="s">
        <v>38</v>
      </c>
      <c s="23" t="s">
        <v>395</v>
      </c>
      <c s="23" t="s">
        <v>537</v>
      </c>
      <c s="18" t="s">
        <v>40</v>
      </c>
      <c s="24" t="s">
        <v>538</v>
      </c>
      <c s="25" t="s">
        <v>539</v>
      </c>
      <c s="26">
        <v>7500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12.75">
      <c r="A152" s="28" t="s">
        <v>43</v>
      </c>
      <c r="E152" s="29" t="s">
        <v>540</v>
      </c>
    </row>
    <row r="153" spans="1:5" ht="12.75">
      <c r="A153" s="30" t="s">
        <v>45</v>
      </c>
      <c r="E153" s="31" t="s">
        <v>541</v>
      </c>
    </row>
    <row r="154" spans="1:5" ht="25.5">
      <c r="A154" t="s">
        <v>46</v>
      </c>
      <c r="E154" s="29" t="s">
        <v>542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